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198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8" i="1"/>
  <c r="F148"/>
  <c r="C148"/>
  <c r="J180"/>
  <c r="H180"/>
  <c r="E180"/>
  <c r="C180"/>
  <c r="D180"/>
  <c r="C60"/>
  <c r="K155"/>
  <c r="G108"/>
  <c r="F108"/>
  <c r="B19"/>
  <c r="E19"/>
  <c r="D19" s="1"/>
  <c r="C19"/>
  <c r="E25"/>
  <c r="D25"/>
  <c r="D23" s="1"/>
  <c r="D22" s="1"/>
  <c r="C25"/>
  <c r="B25"/>
  <c r="F25" s="1"/>
  <c r="E31"/>
  <c r="D31" s="1"/>
  <c r="D29" s="1"/>
  <c r="C31"/>
  <c r="B31"/>
  <c r="E37"/>
  <c r="D37" s="1"/>
  <c r="C37"/>
  <c r="B37"/>
  <c r="E43"/>
  <c r="D43" s="1"/>
  <c r="C43"/>
  <c r="B43"/>
  <c r="E49"/>
  <c r="D49"/>
  <c r="C49"/>
  <c r="B49"/>
  <c r="B47" s="1"/>
  <c r="B46" s="1"/>
  <c r="E55"/>
  <c r="D55" s="1"/>
  <c r="C55"/>
  <c r="B55"/>
  <c r="E61"/>
  <c r="D61" s="1"/>
  <c r="C61"/>
  <c r="B61"/>
  <c r="E67"/>
  <c r="D67"/>
  <c r="C67"/>
  <c r="B67"/>
  <c r="E73"/>
  <c r="D73" s="1"/>
  <c r="C73"/>
  <c r="B73"/>
  <c r="E79"/>
  <c r="D79"/>
  <c r="C79"/>
  <c r="B79"/>
  <c r="E87"/>
  <c r="D87" s="1"/>
  <c r="C87"/>
  <c r="B87"/>
  <c r="E93"/>
  <c r="D93"/>
  <c r="C93"/>
  <c r="B93"/>
  <c r="F93" s="1"/>
  <c r="E99"/>
  <c r="D99"/>
  <c r="C99"/>
  <c r="B99"/>
  <c r="F99" s="1"/>
  <c r="B105"/>
  <c r="E125"/>
  <c r="D125"/>
  <c r="C125"/>
  <c r="B125"/>
  <c r="E124"/>
  <c r="D124"/>
  <c r="C124"/>
  <c r="B124"/>
  <c r="E123"/>
  <c r="D123"/>
  <c r="D122" s="1"/>
  <c r="D108" s="1"/>
  <c r="C123"/>
  <c r="B123"/>
  <c r="F123" s="1"/>
  <c r="F122" s="1"/>
  <c r="E119"/>
  <c r="D119"/>
  <c r="C119"/>
  <c r="B119"/>
  <c r="F119" s="1"/>
  <c r="E118"/>
  <c r="D118"/>
  <c r="C118"/>
  <c r="B118"/>
  <c r="E117"/>
  <c r="E116" s="1"/>
  <c r="D117"/>
  <c r="C117"/>
  <c r="C116" s="1"/>
  <c r="B117"/>
  <c r="E113"/>
  <c r="D113"/>
  <c r="C113"/>
  <c r="B113"/>
  <c r="F113" s="1"/>
  <c r="F111" s="1"/>
  <c r="F110" s="1"/>
  <c r="E112"/>
  <c r="D112"/>
  <c r="C112"/>
  <c r="B112"/>
  <c r="E111"/>
  <c r="D111"/>
  <c r="C111"/>
  <c r="B111"/>
  <c r="B110" s="1"/>
  <c r="E105"/>
  <c r="D105" s="1"/>
  <c r="C105"/>
  <c r="E104"/>
  <c r="D104" s="1"/>
  <c r="C104"/>
  <c r="B104"/>
  <c r="C103"/>
  <c r="C102" s="1"/>
  <c r="B103"/>
  <c r="E98"/>
  <c r="D98"/>
  <c r="C98"/>
  <c r="B98"/>
  <c r="E97"/>
  <c r="D97"/>
  <c r="D96" s="1"/>
  <c r="C97"/>
  <c r="B97"/>
  <c r="F97" s="1"/>
  <c r="F96" s="1"/>
  <c r="E92"/>
  <c r="D92"/>
  <c r="C92"/>
  <c r="B92"/>
  <c r="E91"/>
  <c r="D91"/>
  <c r="D90" s="1"/>
  <c r="C91"/>
  <c r="B91"/>
  <c r="E86"/>
  <c r="D86" s="1"/>
  <c r="C86"/>
  <c r="B86"/>
  <c r="C85"/>
  <c r="C84" s="1"/>
  <c r="B85"/>
  <c r="E78"/>
  <c r="D78"/>
  <c r="C78"/>
  <c r="B78"/>
  <c r="F78" s="1"/>
  <c r="F77" s="1"/>
  <c r="F76" s="1"/>
  <c r="E77"/>
  <c r="D77"/>
  <c r="D76" s="1"/>
  <c r="C77"/>
  <c r="B77"/>
  <c r="B76" s="1"/>
  <c r="E72"/>
  <c r="D72" s="1"/>
  <c r="C72"/>
  <c r="B72"/>
  <c r="C71"/>
  <c r="C70" s="1"/>
  <c r="B71"/>
  <c r="E66"/>
  <c r="D66"/>
  <c r="C66"/>
  <c r="B66"/>
  <c r="F66" s="1"/>
  <c r="F65" s="1"/>
  <c r="F64" s="1"/>
  <c r="E65"/>
  <c r="D65"/>
  <c r="D64" s="1"/>
  <c r="C65"/>
  <c r="B65"/>
  <c r="B64" s="1"/>
  <c r="E60"/>
  <c r="D60" s="1"/>
  <c r="B60"/>
  <c r="C59"/>
  <c r="B59"/>
  <c r="E54"/>
  <c r="D54" s="1"/>
  <c r="C54"/>
  <c r="B54"/>
  <c r="E53"/>
  <c r="E52" s="1"/>
  <c r="C53"/>
  <c r="B53"/>
  <c r="B52" s="1"/>
  <c r="E50"/>
  <c r="D50" s="1"/>
  <c r="D182" s="1"/>
  <c r="B50"/>
  <c r="C50"/>
  <c r="E47"/>
  <c r="E48"/>
  <c r="D48" s="1"/>
  <c r="C48"/>
  <c r="B48"/>
  <c r="C47"/>
  <c r="C46" s="1"/>
  <c r="E42"/>
  <c r="D42" s="1"/>
  <c r="C42"/>
  <c r="B42"/>
  <c r="C41"/>
  <c r="C40" s="1"/>
  <c r="B41"/>
  <c r="E36"/>
  <c r="D36" s="1"/>
  <c r="C36"/>
  <c r="B36"/>
  <c r="C35"/>
  <c r="C34" s="1"/>
  <c r="B35"/>
  <c r="C29"/>
  <c r="E29"/>
  <c r="C30"/>
  <c r="E30"/>
  <c r="D30" s="1"/>
  <c r="B10"/>
  <c r="C10"/>
  <c r="D10"/>
  <c r="E10"/>
  <c r="F10"/>
  <c r="G10"/>
  <c r="H10"/>
  <c r="H8" s="1"/>
  <c r="I10"/>
  <c r="I8" s="1"/>
  <c r="J10"/>
  <c r="J8" s="1"/>
  <c r="J7" s="1"/>
  <c r="J179" s="1"/>
  <c r="K10"/>
  <c r="L10"/>
  <c r="L8" s="1"/>
  <c r="L7" s="1"/>
  <c r="M10"/>
  <c r="M8" s="1"/>
  <c r="M7" s="1"/>
  <c r="N10"/>
  <c r="N8" s="1"/>
  <c r="N7" s="1"/>
  <c r="O10"/>
  <c r="O8" s="1"/>
  <c r="O7" s="1"/>
  <c r="P10"/>
  <c r="P8" s="1"/>
  <c r="P7" s="1"/>
  <c r="P179" s="1"/>
  <c r="Q10"/>
  <c r="Q8" s="1"/>
  <c r="Q7" s="1"/>
  <c r="R10"/>
  <c r="R8" s="1"/>
  <c r="R7" s="1"/>
  <c r="R179" s="1"/>
  <c r="S10"/>
  <c r="S8" s="1"/>
  <c r="S7" s="1"/>
  <c r="T10"/>
  <c r="T8" s="1"/>
  <c r="T7" s="1"/>
  <c r="T179" s="1"/>
  <c r="U10"/>
  <c r="U8" s="1"/>
  <c r="U7" s="1"/>
  <c r="V10"/>
  <c r="V8" s="1"/>
  <c r="V7" s="1"/>
  <c r="V179" s="1"/>
  <c r="W10"/>
  <c r="W8" s="1"/>
  <c r="W7" s="1"/>
  <c r="X10"/>
  <c r="X8" s="1"/>
  <c r="X7" s="1"/>
  <c r="X179" s="1"/>
  <c r="Y10"/>
  <c r="Y8" s="1"/>
  <c r="Y7" s="1"/>
  <c r="Z10"/>
  <c r="Z8" s="1"/>
  <c r="Z7" s="1"/>
  <c r="Z179" s="1"/>
  <c r="AA10"/>
  <c r="AA8" s="1"/>
  <c r="AA7" s="1"/>
  <c r="AB10"/>
  <c r="AB8" s="1"/>
  <c r="AB7" s="1"/>
  <c r="AB179" s="1"/>
  <c r="AC10"/>
  <c r="AC8" s="1"/>
  <c r="AC7" s="1"/>
  <c r="AD10"/>
  <c r="AD8" s="1"/>
  <c r="AD7" s="1"/>
  <c r="AD179" s="1"/>
  <c r="AE10"/>
  <c r="AE8" s="1"/>
  <c r="AE7" s="1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D183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AE181"/>
  <c r="AD181"/>
  <c r="AC181"/>
  <c r="AB181"/>
  <c r="AA181"/>
  <c r="Y181"/>
  <c r="W181"/>
  <c r="U181"/>
  <c r="S181"/>
  <c r="Q181"/>
  <c r="O181"/>
  <c r="M181"/>
  <c r="L181"/>
  <c r="K181"/>
  <c r="I181"/>
  <c r="AE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I180"/>
  <c r="O179"/>
  <c r="E178"/>
  <c r="B178"/>
  <c r="E177"/>
  <c r="B177"/>
  <c r="E176"/>
  <c r="D176" s="1"/>
  <c r="D174" s="1"/>
  <c r="D173" s="1"/>
  <c r="D172" s="1"/>
  <c r="C176"/>
  <c r="B176"/>
  <c r="E175"/>
  <c r="D175"/>
  <c r="C175"/>
  <c r="B175"/>
  <c r="AD174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C174"/>
  <c r="B174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C173"/>
  <c r="B173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C172"/>
  <c r="B172"/>
  <c r="E171"/>
  <c r="B171"/>
  <c r="E170"/>
  <c r="B170"/>
  <c r="E169"/>
  <c r="G169" s="1"/>
  <c r="C169"/>
  <c r="B169"/>
  <c r="C168"/>
  <c r="B168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C167"/>
  <c r="B167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K153" s="1"/>
  <c r="K152" s="1"/>
  <c r="J166"/>
  <c r="I166"/>
  <c r="H166"/>
  <c r="C166"/>
  <c r="B166"/>
  <c r="E165"/>
  <c r="B165"/>
  <c r="E164"/>
  <c r="B164"/>
  <c r="E163"/>
  <c r="D163" s="1"/>
  <c r="C163"/>
  <c r="B163"/>
  <c r="C162"/>
  <c r="B162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C161"/>
  <c r="B161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C160"/>
  <c r="B160"/>
  <c r="B159"/>
  <c r="E158"/>
  <c r="B158"/>
  <c r="E157"/>
  <c r="F157" s="1"/>
  <c r="C157"/>
  <c r="B157"/>
  <c r="E156"/>
  <c r="D156" s="1"/>
  <c r="C156"/>
  <c r="B156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J155"/>
  <c r="I155"/>
  <c r="H155"/>
  <c r="C155"/>
  <c r="B155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C154"/>
  <c r="B154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J153"/>
  <c r="I153"/>
  <c r="I152" s="1"/>
  <c r="H153"/>
  <c r="C153"/>
  <c r="B153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J152"/>
  <c r="C152"/>
  <c r="B152"/>
  <c r="E151"/>
  <c r="B151"/>
  <c r="E150"/>
  <c r="B150"/>
  <c r="E149"/>
  <c r="G149" s="1"/>
  <c r="C149"/>
  <c r="B149"/>
  <c r="B148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C147"/>
  <c r="B147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C146"/>
  <c r="B146"/>
  <c r="E145"/>
  <c r="C145"/>
  <c r="C183" s="1"/>
  <c r="B145"/>
  <c r="E144"/>
  <c r="B144"/>
  <c r="E143"/>
  <c r="G143" s="1"/>
  <c r="D143"/>
  <c r="C143"/>
  <c r="B143"/>
  <c r="F143" s="1"/>
  <c r="E142"/>
  <c r="D142"/>
  <c r="C142"/>
  <c r="B142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E141"/>
  <c r="G141" s="1"/>
  <c r="D141"/>
  <c r="C141"/>
  <c r="B141"/>
  <c r="F141" s="1"/>
  <c r="E140"/>
  <c r="B140"/>
  <c r="E139"/>
  <c r="B139"/>
  <c r="E138"/>
  <c r="G138" s="1"/>
  <c r="C138"/>
  <c r="B138"/>
  <c r="E137"/>
  <c r="D137"/>
  <c r="C137"/>
  <c r="B137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K130" s="1"/>
  <c r="K129" s="1"/>
  <c r="K128" s="1"/>
  <c r="J136"/>
  <c r="I136"/>
  <c r="H136"/>
  <c r="E136"/>
  <c r="C136"/>
  <c r="B136"/>
  <c r="E135"/>
  <c r="B135"/>
  <c r="E134"/>
  <c r="B134"/>
  <c r="E133"/>
  <c r="G133" s="1"/>
  <c r="C133"/>
  <c r="B133"/>
  <c r="E132"/>
  <c r="D132" s="1"/>
  <c r="C132"/>
  <c r="B132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C131"/>
  <c r="B131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M130"/>
  <c r="J130"/>
  <c r="I130"/>
  <c r="H130"/>
  <c r="C130"/>
  <c r="B130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L128" s="1"/>
  <c r="J129"/>
  <c r="I129"/>
  <c r="H129"/>
  <c r="C129"/>
  <c r="C128" s="1"/>
  <c r="B129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J128"/>
  <c r="I128"/>
  <c r="H128"/>
  <c r="B128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E122"/>
  <c r="C122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F117"/>
  <c r="F116" s="1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D116"/>
  <c r="B116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E110"/>
  <c r="C110"/>
  <c r="AE110"/>
  <c r="AE108" s="1"/>
  <c r="AD110"/>
  <c r="AC110"/>
  <c r="AC108" s="1"/>
  <c r="AB110"/>
  <c r="AA110"/>
  <c r="AA108" s="1"/>
  <c r="Z110"/>
  <c r="Y110"/>
  <c r="Y108" s="1"/>
  <c r="X110"/>
  <c r="W110"/>
  <c r="W108" s="1"/>
  <c r="V110"/>
  <c r="U110"/>
  <c r="U108" s="1"/>
  <c r="T110"/>
  <c r="S110"/>
  <c r="S108" s="1"/>
  <c r="R110"/>
  <c r="Q110"/>
  <c r="Q108" s="1"/>
  <c r="P110"/>
  <c r="O110"/>
  <c r="O108" s="1"/>
  <c r="N110"/>
  <c r="M110"/>
  <c r="M108" s="1"/>
  <c r="L110"/>
  <c r="K110"/>
  <c r="K108" s="1"/>
  <c r="J110"/>
  <c r="I110"/>
  <c r="I108" s="1"/>
  <c r="H110"/>
  <c r="D110"/>
  <c r="AD108"/>
  <c r="AB108"/>
  <c r="Z108"/>
  <c r="X108"/>
  <c r="V108"/>
  <c r="T108"/>
  <c r="R108"/>
  <c r="P108"/>
  <c r="N108"/>
  <c r="L108"/>
  <c r="J108"/>
  <c r="H108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K82" s="1"/>
  <c r="J102"/>
  <c r="I102"/>
  <c r="H102"/>
  <c r="B102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E96"/>
  <c r="C96"/>
  <c r="AE91"/>
  <c r="E168" s="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E90"/>
  <c r="C90"/>
  <c r="AE85"/>
  <c r="E162" s="1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B84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J82"/>
  <c r="I82"/>
  <c r="H82"/>
  <c r="G78"/>
  <c r="G77" s="1"/>
  <c r="G76" s="1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E76"/>
  <c r="C76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B70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AE64"/>
  <c r="E159" s="1"/>
  <c r="E155" s="1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E64"/>
  <c r="C64"/>
  <c r="Z61"/>
  <c r="Z181" s="1"/>
  <c r="X61"/>
  <c r="X181" s="1"/>
  <c r="V61"/>
  <c r="V181" s="1"/>
  <c r="T61"/>
  <c r="T181" s="1"/>
  <c r="R61"/>
  <c r="R181" s="1"/>
  <c r="P61"/>
  <c r="P181" s="1"/>
  <c r="N61"/>
  <c r="N181" s="1"/>
  <c r="J61"/>
  <c r="J181" s="1"/>
  <c r="H61"/>
  <c r="H181" s="1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B58"/>
  <c r="G55"/>
  <c r="AE53"/>
  <c r="E148" s="1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C52"/>
  <c r="C182"/>
  <c r="B182"/>
  <c r="F49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B40"/>
  <c r="AC35"/>
  <c r="AB35"/>
  <c r="AB34" s="1"/>
  <c r="N35"/>
  <c r="AE34"/>
  <c r="AD34"/>
  <c r="AC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C28"/>
  <c r="B30"/>
  <c r="AC29"/>
  <c r="AB29"/>
  <c r="N29"/>
  <c r="B29"/>
  <c r="AE28"/>
  <c r="AD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B28"/>
  <c r="G25"/>
  <c r="E24"/>
  <c r="G24" s="1"/>
  <c r="G23" s="1"/>
  <c r="G22" s="1"/>
  <c r="D24"/>
  <c r="C24"/>
  <c r="B24"/>
  <c r="F24" s="1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E23"/>
  <c r="C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E22"/>
  <c r="C22"/>
  <c r="G19"/>
  <c r="F19"/>
  <c r="E18"/>
  <c r="G18" s="1"/>
  <c r="D18"/>
  <c r="C18"/>
  <c r="B18"/>
  <c r="B17" s="1"/>
  <c r="B16" s="1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E17"/>
  <c r="F17" s="1"/>
  <c r="F16" s="1"/>
  <c r="C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E16"/>
  <c r="C16"/>
  <c r="E13"/>
  <c r="F13" s="1"/>
  <c r="C13"/>
  <c r="B13"/>
  <c r="E12"/>
  <c r="F12" s="1"/>
  <c r="C12"/>
  <c r="C11" s="1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B11"/>
  <c r="N179" l="1"/>
  <c r="L179"/>
  <c r="E174"/>
  <c r="F176"/>
  <c r="F138"/>
  <c r="D138"/>
  <c r="D136" s="1"/>
  <c r="E131"/>
  <c r="E103"/>
  <c r="E102" s="1"/>
  <c r="F61"/>
  <c r="E59"/>
  <c r="E58" s="1"/>
  <c r="D59"/>
  <c r="D58" s="1"/>
  <c r="F53"/>
  <c r="F52" s="1"/>
  <c r="G43"/>
  <c r="D17"/>
  <c r="D16" s="1"/>
  <c r="K8"/>
  <c r="K7" s="1"/>
  <c r="K179" s="1"/>
  <c r="H7"/>
  <c r="I7"/>
  <c r="H152"/>
  <c r="H179" s="1"/>
  <c r="B23"/>
  <c r="B22" s="1"/>
  <c r="F23"/>
  <c r="F22" s="1"/>
  <c r="F37"/>
  <c r="E35"/>
  <c r="E34" s="1"/>
  <c r="D41"/>
  <c r="D40" s="1"/>
  <c r="E41"/>
  <c r="D71"/>
  <c r="D70" s="1"/>
  <c r="E71"/>
  <c r="E70" s="1"/>
  <c r="F87"/>
  <c r="F85" s="1"/>
  <c r="F84" s="1"/>
  <c r="E85"/>
  <c r="E84" s="1"/>
  <c r="D85"/>
  <c r="D84" s="1"/>
  <c r="E82"/>
  <c r="B181"/>
  <c r="F103"/>
  <c r="F102" s="1"/>
  <c r="B122"/>
  <c r="B108" s="1"/>
  <c r="C108"/>
  <c r="E108"/>
  <c r="D103"/>
  <c r="D102" s="1"/>
  <c r="C82"/>
  <c r="F105"/>
  <c r="B96"/>
  <c r="F91"/>
  <c r="F90" s="1"/>
  <c r="B90"/>
  <c r="B82" s="1"/>
  <c r="D82"/>
  <c r="F72"/>
  <c r="F71" s="1"/>
  <c r="F70" s="1"/>
  <c r="D53"/>
  <c r="D52" s="1"/>
  <c r="E182"/>
  <c r="D47"/>
  <c r="D46" s="1"/>
  <c r="F43"/>
  <c r="D35"/>
  <c r="D34" s="1"/>
  <c r="G36"/>
  <c r="G37"/>
  <c r="G31"/>
  <c r="I179"/>
  <c r="M179"/>
  <c r="Q179"/>
  <c r="S179"/>
  <c r="U179"/>
  <c r="W179"/>
  <c r="Y179"/>
  <c r="AA179"/>
  <c r="AG179"/>
  <c r="G12"/>
  <c r="G13"/>
  <c r="G17"/>
  <c r="G16" s="1"/>
  <c r="F18"/>
  <c r="AC28"/>
  <c r="AC179" s="1"/>
  <c r="G30"/>
  <c r="G47"/>
  <c r="G46" s="1"/>
  <c r="E46"/>
  <c r="F47"/>
  <c r="F46" s="1"/>
  <c r="E11"/>
  <c r="D12"/>
  <c r="D13"/>
  <c r="F30"/>
  <c r="F31"/>
  <c r="G35"/>
  <c r="G34" s="1"/>
  <c r="B34"/>
  <c r="F36"/>
  <c r="G49"/>
  <c r="G53"/>
  <c r="G52" s="1"/>
  <c r="D148"/>
  <c r="E147"/>
  <c r="F55"/>
  <c r="G155"/>
  <c r="G154" s="1"/>
  <c r="E154"/>
  <c r="F155"/>
  <c r="F154" s="1"/>
  <c r="G66"/>
  <c r="G65" s="1"/>
  <c r="G64" s="1"/>
  <c r="G72"/>
  <c r="G71" s="1"/>
  <c r="G70" s="1"/>
  <c r="D162"/>
  <c r="D161" s="1"/>
  <c r="D160" s="1"/>
  <c r="E161"/>
  <c r="E160" s="1"/>
  <c r="G87"/>
  <c r="G85" s="1"/>
  <c r="G84" s="1"/>
  <c r="G91"/>
  <c r="G90" s="1"/>
  <c r="D168"/>
  <c r="E167"/>
  <c r="G93"/>
  <c r="G97"/>
  <c r="G96" s="1"/>
  <c r="G99"/>
  <c r="G103"/>
  <c r="G102" s="1"/>
  <c r="G105"/>
  <c r="B180"/>
  <c r="C181"/>
  <c r="E183"/>
  <c r="C58"/>
  <c r="C8" s="1"/>
  <c r="B183"/>
  <c r="G113"/>
  <c r="G111" s="1"/>
  <c r="G110" s="1"/>
  <c r="G117"/>
  <c r="G116" s="1"/>
  <c r="G119"/>
  <c r="G123"/>
  <c r="G122" s="1"/>
  <c r="D133"/>
  <c r="D131" s="1"/>
  <c r="D130" s="1"/>
  <c r="F133"/>
  <c r="D149"/>
  <c r="F149"/>
  <c r="G157"/>
  <c r="D169"/>
  <c r="F169"/>
  <c r="F174"/>
  <c r="F173" s="1"/>
  <c r="F172" s="1"/>
  <c r="G176"/>
  <c r="D157"/>
  <c r="D181" s="1"/>
  <c r="G174" l="1"/>
  <c r="G173" s="1"/>
  <c r="G172" s="1"/>
  <c r="E173"/>
  <c r="E172" s="1"/>
  <c r="G131"/>
  <c r="E130"/>
  <c r="F131"/>
  <c r="F59"/>
  <c r="F58" s="1"/>
  <c r="F41"/>
  <c r="F40" s="1"/>
  <c r="G41"/>
  <c r="G40" s="1"/>
  <c r="E40"/>
  <c r="F82"/>
  <c r="G82"/>
  <c r="C7"/>
  <c r="B8"/>
  <c r="B7" s="1"/>
  <c r="B179" s="1"/>
  <c r="C179"/>
  <c r="D155"/>
  <c r="D154" s="1"/>
  <c r="F167"/>
  <c r="F166" s="1"/>
  <c r="E166"/>
  <c r="G167"/>
  <c r="G166" s="1"/>
  <c r="E153"/>
  <c r="D147"/>
  <c r="D146" s="1"/>
  <c r="D129" s="1"/>
  <c r="D128" s="1"/>
  <c r="G59"/>
  <c r="G58" s="1"/>
  <c r="D11"/>
  <c r="G61"/>
  <c r="F35"/>
  <c r="F34" s="1"/>
  <c r="D167"/>
  <c r="D166" s="1"/>
  <c r="F147"/>
  <c r="G147"/>
  <c r="E146"/>
  <c r="G180"/>
  <c r="F180"/>
  <c r="D28"/>
  <c r="D8" s="1"/>
  <c r="D7" s="1"/>
  <c r="G11"/>
  <c r="F11"/>
  <c r="G29"/>
  <c r="G28" s="1"/>
  <c r="F29"/>
  <c r="F28" s="1"/>
  <c r="E28"/>
  <c r="AE179"/>
  <c r="G130" l="1"/>
  <c r="F130"/>
  <c r="E8"/>
  <c r="F8" s="1"/>
  <c r="F125"/>
  <c r="G125"/>
  <c r="E181"/>
  <c r="F146"/>
  <c r="G146"/>
  <c r="E129"/>
  <c r="G153"/>
  <c r="E152"/>
  <c r="F153"/>
  <c r="D153"/>
  <c r="D152" s="1"/>
  <c r="D179" s="1"/>
  <c r="G8" l="1"/>
  <c r="E7"/>
  <c r="F7" s="1"/>
  <c r="F129"/>
  <c r="G129"/>
  <c r="E128"/>
  <c r="F152"/>
  <c r="G181"/>
  <c r="F181"/>
  <c r="G7" l="1"/>
  <c r="F128"/>
  <c r="G128"/>
  <c r="E179"/>
  <c r="F179" l="1"/>
  <c r="G179"/>
</calcChain>
</file>

<file path=xl/sharedStrings.xml><?xml version="1.0" encoding="utf-8"?>
<sst xmlns="http://schemas.openxmlformats.org/spreadsheetml/2006/main" count="225" uniqueCount="71">
  <si>
    <t>Подпрограмма 1 "Обеспечение прав граждан на доступ к культурным ценностям и информации"</t>
  </si>
  <si>
    <t>Задача  1 "Создание условий для модернизационного развития общедоступных библиотек и архива города Когалыма."</t>
  </si>
  <si>
    <t>Мероприятия:</t>
  </si>
  <si>
    <t>1.1.1."Обновление баз данных справочно-поисковых систем библиотек города Когалыма"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</si>
  <si>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</si>
  <si>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</si>
  <si>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</si>
  <si>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</si>
  <si>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</si>
  <si>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1.1.2."Подключение общедоступных библиотек города Когалыма к сети Интернет"</t>
  </si>
  <si>
    <t>1.1.3."Поставка (обновление) системы АБИС (автоматизированной библиотечной информационной системы) для осуществления электронной каталогизации"</t>
  </si>
  <si>
    <t>1.1.5."Модернизация программно-аппаратных комплексов библиотеки города Когалыма"</t>
  </si>
  <si>
    <t>1.1.6."Модернизация программно-аппаратных комплексов библиотеки города Когалыма"</t>
  </si>
  <si>
    <t>1.1.7."Комплектование библиотечного фонда города Когалыма "</t>
  </si>
  <si>
    <t>1.1.8.Иные межбюджетные трансферты на комплектование книжных фондов библиотек города Когалыма"</t>
  </si>
  <si>
    <t>1.1.9."Мероприятия, направленные на повышение читательского интереса"</t>
  </si>
  <si>
    <t>1.1.10."Расходы на обеспечение деятельности (оказание услуг) общедоступных библиотек города Когалыма"</t>
  </si>
  <si>
    <t>1.1.11."Субвенции на осуществление полномочий по хранению, комплектованию, учёту и использованию архивных документов, относящихся к государственной собственности Ханты-Мансийского автономного округа – Югры "</t>
  </si>
  <si>
    <t>1.1.12."Перевод документов в электронную форму "</t>
  </si>
  <si>
    <t>1.1.13."Приобретение электронных баз данных"</t>
  </si>
  <si>
    <t>Задача  2 "Развитие музейного дела и удовлетворение потребности населения в предоставлении доступа к культурным ценностям."</t>
  </si>
  <si>
    <t>1.2.1."Пополнение фонда музея города Когалыма"</t>
  </si>
  <si>
    <t>1.2.2."Информатизация музея города Когалыма"</t>
  </si>
  <si>
    <t>1.2.3."Поддержка выставочных проектов"</t>
  </si>
  <si>
    <t>1.2.4."Расходы на обеспечение деятельности (оказание 
музейных услуг)"</t>
  </si>
  <si>
    <t>Задача  3 "Укрепление материально-технической базы учреждений культуры города Когалыма."</t>
  </si>
  <si>
    <t>1.3.1."Автоматизация культурно-досуговых учреждений города Когалыма "</t>
  </si>
  <si>
    <t>1.3.2."Приобретение видео- фото-, светооборудования для проведения культурно-массовых мероприятий"</t>
  </si>
  <si>
    <t>1.3.4."Приобретение костюмов для Образцовых самодеятельных коллективов города Когалыма, Народных самодеятельных коллективов города Когалыма"</t>
  </si>
  <si>
    <t>Подпрограмма 2 "Укрепление единого культурного пространства в городе Когалыме"</t>
  </si>
  <si>
    <t>Задача  1 "Создание благоприятных условий для организации культурного досуга населения, развития художественно-творческой деятельности в городе Когалыме."</t>
  </si>
  <si>
    <t>2.1.2."Проведение культурно-массовых мероприятий, конкурсов, фестивалей, театрализованных постановок, поддержка участия творческих коллективов города Когалыма в мероприятиях международного, всероссийского, окружного значения "</t>
  </si>
  <si>
    <t>Всего (Объекты КСК "Ягун", ДК "Сибирь")</t>
  </si>
  <si>
    <t>Всего (Объект "КДК "Янтарь")</t>
  </si>
  <si>
    <t>Всего (Объект "КДК "Метро")</t>
  </si>
  <si>
    <t>2.1.3."Расходы на обеспечение деятельности (оказание услуг) муниципальных культурно-досуговых учреждений города Когалыма"</t>
  </si>
  <si>
    <t>Всего (МАУ "КДК "Метро")</t>
  </si>
  <si>
    <t>Подпрограмма 3 "Совершенствование системы управления в культуре и архивном деле"</t>
  </si>
  <si>
    <t>Задача  1 "Осуществление функций по реализации единой государственной политики в культуре города Когалыма."</t>
  </si>
  <si>
    <t>3.1.1."Обеспечение функций УКСиМП "</t>
  </si>
  <si>
    <t>3.1.3."Выплата премии главы Администрации города Когалыма в сфере культуры и искусства"</t>
  </si>
  <si>
    <t>3.1.4."Расходы на обеспечение хозяйственной деятельности учреждений культуры города Когалыма "</t>
  </si>
  <si>
    <t>Задача  2 "Осуществление функций по реализации единой государственной политики в архивном деле города Когалыма."</t>
  </si>
  <si>
    <t>3.2.1."Обеспечение деятельности архивного отдела Администрации города Когалыма "</t>
  </si>
  <si>
    <t>Итого по программе, в том числе</t>
  </si>
  <si>
    <t>Мероприятия программы</t>
  </si>
  <si>
    <t>План на 2015 год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</si>
  <si>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</si>
  <si>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</si>
  <si>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</si>
  <si>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</si>
  <si>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</si>
  <si>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</si>
  <si>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</si>
  <si>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</si>
  <si>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</si>
  <si>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</si>
  <si>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</si>
  <si>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</si>
  <si>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</si>
  <si>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</si>
  <si>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</si>
  <si>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</si>
  <si>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</si>
  <si>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</si>
  <si>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</si>
  <si>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</si>
  <si>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</si>
  <si>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Муниципальная программа "Развитие культуры в городе Когалыме на 2014-2016 годы"</t>
  </si>
  <si>
    <t>Ответственный за составление сетевого графика: Тихонова Л.А.  Тел. 93-896</t>
  </si>
  <si>
    <t>Начальник отдела культуры                                            Е.С.Морозова</t>
  </si>
</sst>
</file>

<file path=xl/styles.xml><?xml version="1.0" encoding="utf-8"?>
<styleSheet xmlns="http://schemas.openxmlformats.org/spreadsheetml/2006/main">
  <numFmts count="2">
    <numFmt numFmtId="164" formatCode="#,##0.0_ ;[Red]\-#,##0.0\ "/>
    <numFmt numFmtId="165" formatCode="#,##0_ ;[Red]\-#,##0\ "/>
  </numFmts>
  <fonts count="6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 applyProtection="1">
      <alignment horizontal="justify" vertical="center" wrapText="1"/>
    </xf>
    <xf numFmtId="4" fontId="2" fillId="5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1" fillId="4" borderId="1" xfId="0" applyFont="1" applyFill="1" applyBorder="1" applyAlignment="1">
      <alignment horizontal="justify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vertical="center" wrapText="1"/>
    </xf>
    <xf numFmtId="4" fontId="1" fillId="4" borderId="1" xfId="0" applyNumberFormat="1" applyFont="1" applyFill="1" applyBorder="1" applyAlignment="1" applyProtection="1">
      <alignment vertical="center" wrapText="1"/>
    </xf>
    <xf numFmtId="4" fontId="1" fillId="3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2" fillId="5" borderId="1" xfId="0" applyNumberFormat="1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 applyProtection="1">
      <alignment horizontal="left" vertical="center"/>
      <protection locked="0"/>
    </xf>
    <xf numFmtId="49" fontId="5" fillId="6" borderId="6" xfId="0" applyNumberFormat="1" applyFont="1" applyFill="1" applyBorder="1" applyAlignment="1" applyProtection="1">
      <alignment horizontal="left" vertical="center"/>
      <protection locked="0"/>
    </xf>
    <xf numFmtId="49" fontId="5" fillId="6" borderId="4" xfId="0" applyNumberFormat="1" applyFont="1" applyFill="1" applyBorder="1" applyAlignment="1" applyProtection="1">
      <alignment horizontal="left" vertical="center"/>
      <protection locked="0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86"/>
  <sheetViews>
    <sheetView tabSelected="1" view="pageBreakPreview" topLeftCell="A28" zoomScale="54" zoomScaleNormal="75" zoomScaleSheetLayoutView="54" workbookViewId="0">
      <selection activeCell="H15" sqref="H15"/>
    </sheetView>
  </sheetViews>
  <sheetFormatPr defaultRowHeight="15"/>
  <cols>
    <col min="1" max="1" width="50.28515625" customWidth="1"/>
    <col min="2" max="2" width="14.140625" customWidth="1"/>
    <col min="3" max="3" width="13.42578125" customWidth="1"/>
    <col min="4" max="4" width="16.7109375" customWidth="1"/>
    <col min="5" max="5" width="16.5703125" customWidth="1"/>
    <col min="6" max="6" width="12.5703125" customWidth="1"/>
    <col min="7" max="7" width="14.140625" customWidth="1"/>
    <col min="8" max="8" width="12.42578125" customWidth="1"/>
    <col min="9" max="9" width="12.5703125" customWidth="1"/>
    <col min="10" max="10" width="12.85546875" customWidth="1"/>
    <col min="11" max="11" width="13" customWidth="1"/>
    <col min="12" max="12" width="12.140625" customWidth="1"/>
    <col min="13" max="13" width="12.85546875" customWidth="1"/>
    <col min="14" max="16" width="12.140625" customWidth="1"/>
    <col min="17" max="17" width="11.85546875" customWidth="1"/>
    <col min="18" max="18" width="12" customWidth="1"/>
    <col min="19" max="19" width="12.28515625" customWidth="1"/>
    <col min="20" max="20" width="12.140625" customWidth="1"/>
    <col min="21" max="21" width="11.5703125" customWidth="1"/>
    <col min="22" max="22" width="12.140625" customWidth="1"/>
    <col min="23" max="23" width="12.85546875" customWidth="1"/>
    <col min="24" max="24" width="12.42578125" customWidth="1"/>
    <col min="25" max="25" width="13.140625" customWidth="1"/>
    <col min="26" max="26" width="12.85546875" customWidth="1"/>
    <col min="27" max="27" width="13" customWidth="1"/>
    <col min="28" max="29" width="12.85546875" customWidth="1"/>
    <col min="30" max="30" width="13.7109375" customWidth="1"/>
    <col min="31" max="31" width="12.5703125" customWidth="1"/>
    <col min="32" max="32" width="35.85546875" customWidth="1"/>
    <col min="33" max="33" width="11.28515625" customWidth="1"/>
  </cols>
  <sheetData>
    <row r="1" spans="1:43" s="30" customFormat="1" ht="18.75" customHeight="1">
      <c r="A1" s="63" t="s">
        <v>45</v>
      </c>
      <c r="B1" s="70" t="s">
        <v>46</v>
      </c>
      <c r="C1" s="70" t="s">
        <v>47</v>
      </c>
      <c r="D1" s="70" t="s">
        <v>48</v>
      </c>
      <c r="E1" s="70" t="s">
        <v>49</v>
      </c>
      <c r="F1" s="68" t="s">
        <v>50</v>
      </c>
      <c r="G1" s="69"/>
      <c r="H1" s="68" t="s">
        <v>51</v>
      </c>
      <c r="I1" s="69"/>
      <c r="J1" s="68" t="s">
        <v>52</v>
      </c>
      <c r="K1" s="69"/>
      <c r="L1" s="68" t="s">
        <v>53</v>
      </c>
      <c r="M1" s="69"/>
      <c r="N1" s="68" t="s">
        <v>54</v>
      </c>
      <c r="O1" s="69"/>
      <c r="P1" s="68" t="s">
        <v>55</v>
      </c>
      <c r="Q1" s="69"/>
      <c r="R1" s="68" t="s">
        <v>56</v>
      </c>
      <c r="S1" s="69"/>
      <c r="T1" s="68" t="s">
        <v>57</v>
      </c>
      <c r="U1" s="69"/>
      <c r="V1" s="68" t="s">
        <v>58</v>
      </c>
      <c r="W1" s="69"/>
      <c r="X1" s="68" t="s">
        <v>59</v>
      </c>
      <c r="Y1" s="69"/>
      <c r="Z1" s="68" t="s">
        <v>60</v>
      </c>
      <c r="AA1" s="69"/>
      <c r="AB1" s="68" t="s">
        <v>61</v>
      </c>
      <c r="AC1" s="69"/>
      <c r="AD1" s="68" t="s">
        <v>62</v>
      </c>
      <c r="AE1" s="69"/>
      <c r="AF1" s="63" t="s">
        <v>63</v>
      </c>
      <c r="AQ1" s="31"/>
    </row>
    <row r="2" spans="1:43" s="34" customFormat="1" ht="84" customHeight="1">
      <c r="A2" s="64"/>
      <c r="B2" s="71"/>
      <c r="C2" s="71"/>
      <c r="D2" s="71"/>
      <c r="E2" s="71"/>
      <c r="F2" s="32" t="s">
        <v>64</v>
      </c>
      <c r="G2" s="32" t="s">
        <v>65</v>
      </c>
      <c r="H2" s="33" t="s">
        <v>66</v>
      </c>
      <c r="I2" s="33" t="s">
        <v>67</v>
      </c>
      <c r="J2" s="33" t="s">
        <v>66</v>
      </c>
      <c r="K2" s="33" t="s">
        <v>67</v>
      </c>
      <c r="L2" s="33" t="s">
        <v>66</v>
      </c>
      <c r="M2" s="33" t="s">
        <v>67</v>
      </c>
      <c r="N2" s="33" t="s">
        <v>66</v>
      </c>
      <c r="O2" s="33" t="s">
        <v>67</v>
      </c>
      <c r="P2" s="33" t="s">
        <v>66</v>
      </c>
      <c r="Q2" s="33" t="s">
        <v>67</v>
      </c>
      <c r="R2" s="33" t="s">
        <v>66</v>
      </c>
      <c r="S2" s="33" t="s">
        <v>67</v>
      </c>
      <c r="T2" s="33" t="s">
        <v>66</v>
      </c>
      <c r="U2" s="33" t="s">
        <v>67</v>
      </c>
      <c r="V2" s="33" t="s">
        <v>66</v>
      </c>
      <c r="W2" s="33" t="s">
        <v>67</v>
      </c>
      <c r="X2" s="33" t="s">
        <v>66</v>
      </c>
      <c r="Y2" s="33" t="s">
        <v>67</v>
      </c>
      <c r="Z2" s="33" t="s">
        <v>66</v>
      </c>
      <c r="AA2" s="33" t="s">
        <v>67</v>
      </c>
      <c r="AB2" s="33" t="s">
        <v>66</v>
      </c>
      <c r="AC2" s="33" t="s">
        <v>67</v>
      </c>
      <c r="AD2" s="33" t="s">
        <v>66</v>
      </c>
      <c r="AE2" s="33" t="s">
        <v>67</v>
      </c>
      <c r="AF2" s="64"/>
      <c r="AQ2" s="35"/>
    </row>
    <row r="3" spans="1:43" s="37" customFormat="1" ht="24.75" customHeight="1">
      <c r="A3" s="36">
        <v>1</v>
      </c>
      <c r="B3" s="36">
        <v>2</v>
      </c>
      <c r="C3" s="36">
        <v>3</v>
      </c>
      <c r="D3" s="36"/>
      <c r="E3" s="36">
        <v>4</v>
      </c>
      <c r="F3" s="36">
        <v>5</v>
      </c>
      <c r="G3" s="36">
        <v>6</v>
      </c>
      <c r="H3" s="36">
        <v>7</v>
      </c>
      <c r="I3" s="36">
        <v>8</v>
      </c>
      <c r="J3" s="36">
        <v>9</v>
      </c>
      <c r="K3" s="36">
        <v>10</v>
      </c>
      <c r="L3" s="36">
        <v>11</v>
      </c>
      <c r="M3" s="36">
        <v>12</v>
      </c>
      <c r="N3" s="36">
        <v>13</v>
      </c>
      <c r="O3" s="36">
        <v>14</v>
      </c>
      <c r="P3" s="36">
        <v>15</v>
      </c>
      <c r="Q3" s="36">
        <v>16</v>
      </c>
      <c r="R3" s="36">
        <v>17</v>
      </c>
      <c r="S3" s="36">
        <v>18</v>
      </c>
      <c r="T3" s="36">
        <v>19</v>
      </c>
      <c r="U3" s="36">
        <v>20</v>
      </c>
      <c r="V3" s="36">
        <v>21</v>
      </c>
      <c r="W3" s="36">
        <v>22</v>
      </c>
      <c r="X3" s="36">
        <v>23</v>
      </c>
      <c r="Y3" s="36">
        <v>24</v>
      </c>
      <c r="Z3" s="36">
        <v>25</v>
      </c>
      <c r="AA3" s="36">
        <v>26</v>
      </c>
      <c r="AB3" s="36">
        <v>27</v>
      </c>
      <c r="AC3" s="36">
        <v>28</v>
      </c>
      <c r="AD3" s="36">
        <v>29</v>
      </c>
      <c r="AE3" s="36">
        <v>30</v>
      </c>
      <c r="AF3" s="36">
        <v>31</v>
      </c>
      <c r="AQ3" s="38"/>
    </row>
    <row r="4" spans="1:43" s="42" customFormat="1" ht="18.75">
      <c r="A4" s="39"/>
      <c r="B4" s="40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41"/>
      <c r="Y4" s="41"/>
      <c r="Z4" s="41"/>
      <c r="AA4" s="41"/>
      <c r="AB4" s="41"/>
      <c r="AC4" s="41"/>
      <c r="AD4" s="41"/>
      <c r="AE4" s="41"/>
      <c r="AF4" s="41"/>
      <c r="AQ4" s="43"/>
    </row>
    <row r="5" spans="1:43" s="42" customFormat="1" ht="28.5" customHeight="1">
      <c r="A5" s="65" t="s">
        <v>68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7"/>
      <c r="AQ5" s="43"/>
    </row>
    <row r="7" spans="1:43" s="6" customFormat="1" ht="84" customHeight="1">
      <c r="A7" s="1" t="s">
        <v>0</v>
      </c>
      <c r="B7" s="2">
        <f>B8+B82+B108</f>
        <v>60351.295000000006</v>
      </c>
      <c r="C7" s="2">
        <f>C8+C82+C108</f>
        <v>7095.8630000000012</v>
      </c>
      <c r="D7" s="2">
        <f t="shared" ref="D7:E7" si="0">D8+D82+D108</f>
        <v>6051.6</v>
      </c>
      <c r="E7" s="2">
        <f t="shared" si="0"/>
        <v>6051.6</v>
      </c>
      <c r="F7" s="2">
        <f>E7/B7*100</f>
        <v>10.027291046530152</v>
      </c>
      <c r="G7" s="2">
        <f>E7/C7*100</f>
        <v>85.283495467711248</v>
      </c>
      <c r="H7" s="2">
        <f t="shared" ref="H7:AE7" si="1">H8+H82+H108</f>
        <v>2582.9900000000002</v>
      </c>
      <c r="I7" s="2">
        <f t="shared" si="1"/>
        <v>1504</v>
      </c>
      <c r="J7" s="3">
        <f t="shared" si="1"/>
        <v>4512.8730000000005</v>
      </c>
      <c r="K7" s="3">
        <f t="shared" si="1"/>
        <v>4547.6000000000004</v>
      </c>
      <c r="L7" s="2">
        <f t="shared" si="1"/>
        <v>5156.1260000000002</v>
      </c>
      <c r="M7" s="2">
        <f t="shared" si="1"/>
        <v>0</v>
      </c>
      <c r="N7" s="4">
        <f t="shared" si="1"/>
        <v>6632.22</v>
      </c>
      <c r="O7" s="4">
        <f t="shared" si="1"/>
        <v>0</v>
      </c>
      <c r="P7" s="2">
        <f t="shared" si="1"/>
        <v>5315.3</v>
      </c>
      <c r="Q7" s="2">
        <f t="shared" si="1"/>
        <v>0</v>
      </c>
      <c r="R7" s="2">
        <f t="shared" si="1"/>
        <v>4828.1049999999996</v>
      </c>
      <c r="S7" s="2">
        <f t="shared" si="1"/>
        <v>0</v>
      </c>
      <c r="T7" s="2">
        <f t="shared" si="1"/>
        <v>5914.92</v>
      </c>
      <c r="U7" s="2">
        <f t="shared" si="1"/>
        <v>0</v>
      </c>
      <c r="V7" s="2">
        <f t="shared" si="1"/>
        <v>4760.5239999999994</v>
      </c>
      <c r="W7" s="2">
        <f t="shared" si="1"/>
        <v>0</v>
      </c>
      <c r="X7" s="2">
        <f t="shared" si="1"/>
        <v>4719.5</v>
      </c>
      <c r="Y7" s="2">
        <f t="shared" si="1"/>
        <v>0</v>
      </c>
      <c r="Z7" s="2">
        <f t="shared" si="1"/>
        <v>5736.4259999999995</v>
      </c>
      <c r="AA7" s="2">
        <f t="shared" si="1"/>
        <v>0</v>
      </c>
      <c r="AB7" s="2">
        <f t="shared" si="1"/>
        <v>4323.8780000000006</v>
      </c>
      <c r="AC7" s="2">
        <f t="shared" si="1"/>
        <v>0</v>
      </c>
      <c r="AD7" s="2">
        <f t="shared" si="1"/>
        <v>5868.433</v>
      </c>
      <c r="AE7" s="2">
        <f t="shared" si="1"/>
        <v>0</v>
      </c>
      <c r="AF7" s="5"/>
    </row>
    <row r="8" spans="1:43" s="6" customFormat="1" ht="84.75" customHeight="1">
      <c r="A8" s="7" t="s">
        <v>1</v>
      </c>
      <c r="B8" s="8">
        <f>B10+B16+B22+B28+B40+B46+B52+B58+B64+B70+B76+B34</f>
        <v>35853.294999999998</v>
      </c>
      <c r="C8" s="8">
        <f t="shared" ref="C8:E8" si="2">C10+C16+C22+C28+C40+C46+C52+C58+C64+C70+C76+C34</f>
        <v>4150.1630000000005</v>
      </c>
      <c r="D8" s="8">
        <f t="shared" si="2"/>
        <v>3430.2000000000003</v>
      </c>
      <c r="E8" s="8">
        <f t="shared" si="2"/>
        <v>3430.2000000000003</v>
      </c>
      <c r="F8" s="2">
        <f>E8/B8*100</f>
        <v>9.5673214972291962</v>
      </c>
      <c r="G8" s="2">
        <f>E8/C8*100</f>
        <v>82.65217534829354</v>
      </c>
      <c r="H8" s="8">
        <f t="shared" ref="H8:AE8" si="3">H10+H16+H22+H28+H40+H46+H52+H58+H64+H70+H76+H34</f>
        <v>1249.0900000000001</v>
      </c>
      <c r="I8" s="8">
        <f t="shared" si="3"/>
        <v>855.5</v>
      </c>
      <c r="J8" s="9">
        <f t="shared" si="3"/>
        <v>2901.0730000000003</v>
      </c>
      <c r="K8" s="9">
        <f t="shared" si="3"/>
        <v>2574.7000000000003</v>
      </c>
      <c r="L8" s="8">
        <f t="shared" si="3"/>
        <v>3470.5260000000003</v>
      </c>
      <c r="M8" s="8">
        <f t="shared" si="3"/>
        <v>0</v>
      </c>
      <c r="N8" s="8">
        <f t="shared" si="3"/>
        <v>3277.7200000000007</v>
      </c>
      <c r="O8" s="8">
        <f t="shared" si="3"/>
        <v>0</v>
      </c>
      <c r="P8" s="8">
        <f t="shared" si="3"/>
        <v>3313.3</v>
      </c>
      <c r="Q8" s="8">
        <f t="shared" si="3"/>
        <v>0</v>
      </c>
      <c r="R8" s="8">
        <f t="shared" si="3"/>
        <v>2948.7049999999999</v>
      </c>
      <c r="S8" s="8">
        <f t="shared" si="3"/>
        <v>0</v>
      </c>
      <c r="T8" s="8">
        <f t="shared" si="3"/>
        <v>3018.1200000000003</v>
      </c>
      <c r="U8" s="8">
        <f t="shared" si="3"/>
        <v>0</v>
      </c>
      <c r="V8" s="8">
        <f t="shared" si="3"/>
        <v>2681.6240000000003</v>
      </c>
      <c r="W8" s="8">
        <f t="shared" si="3"/>
        <v>0</v>
      </c>
      <c r="X8" s="8">
        <f t="shared" si="3"/>
        <v>3015</v>
      </c>
      <c r="Y8" s="8">
        <f t="shared" si="3"/>
        <v>0</v>
      </c>
      <c r="Z8" s="8">
        <f t="shared" si="3"/>
        <v>3054.7560000000003</v>
      </c>
      <c r="AA8" s="8">
        <f t="shared" si="3"/>
        <v>0</v>
      </c>
      <c r="AB8" s="8">
        <f t="shared" si="3"/>
        <v>2684.4780000000001</v>
      </c>
      <c r="AC8" s="8">
        <f t="shared" si="3"/>
        <v>0</v>
      </c>
      <c r="AD8" s="8">
        <f t="shared" si="3"/>
        <v>4238.9030000000002</v>
      </c>
      <c r="AE8" s="8">
        <f t="shared" si="3"/>
        <v>0</v>
      </c>
      <c r="AF8" s="5"/>
    </row>
    <row r="9" spans="1:43" s="6" customFormat="1" ht="18.75">
      <c r="A9" s="45" t="s">
        <v>2</v>
      </c>
      <c r="B9" s="46"/>
      <c r="C9" s="47"/>
      <c r="D9" s="47"/>
      <c r="E9" s="48"/>
      <c r="F9" s="48"/>
      <c r="G9" s="48"/>
      <c r="H9" s="48"/>
      <c r="I9" s="48"/>
      <c r="J9" s="49"/>
      <c r="K9" s="49"/>
      <c r="L9" s="50"/>
      <c r="M9" s="50"/>
      <c r="N9" s="51"/>
      <c r="O9" s="51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2"/>
      <c r="AF9" s="5"/>
    </row>
    <row r="10" spans="1:43" s="6" customFormat="1" ht="57" customHeight="1">
      <c r="A10" s="10" t="s">
        <v>3</v>
      </c>
      <c r="B10" s="11">
        <f t="shared" ref="B10:S10" si="4">B11</f>
        <v>0</v>
      </c>
      <c r="C10" s="11">
        <f t="shared" si="4"/>
        <v>0</v>
      </c>
      <c r="D10" s="11">
        <f t="shared" si="4"/>
        <v>0</v>
      </c>
      <c r="E10" s="11">
        <f t="shared" si="4"/>
        <v>0</v>
      </c>
      <c r="F10" s="11" t="e">
        <f t="shared" si="4"/>
        <v>#DIV/0!</v>
      </c>
      <c r="G10" s="11" t="e">
        <f t="shared" si="4"/>
        <v>#DIV/0!</v>
      </c>
      <c r="H10" s="11">
        <f t="shared" si="4"/>
        <v>0</v>
      </c>
      <c r="I10" s="11">
        <f t="shared" si="4"/>
        <v>0</v>
      </c>
      <c r="J10" s="13">
        <f t="shared" si="4"/>
        <v>0</v>
      </c>
      <c r="K10" s="13">
        <f t="shared" si="4"/>
        <v>0</v>
      </c>
      <c r="L10" s="11">
        <f t="shared" si="4"/>
        <v>0</v>
      </c>
      <c r="M10" s="11">
        <f t="shared" si="4"/>
        <v>0</v>
      </c>
      <c r="N10" s="11">
        <f t="shared" si="4"/>
        <v>0</v>
      </c>
      <c r="O10" s="11">
        <f t="shared" si="4"/>
        <v>0</v>
      </c>
      <c r="P10" s="11">
        <f t="shared" si="4"/>
        <v>0</v>
      </c>
      <c r="Q10" s="11">
        <f t="shared" si="4"/>
        <v>0</v>
      </c>
      <c r="R10" s="11">
        <f t="shared" si="4"/>
        <v>0</v>
      </c>
      <c r="S10" s="11">
        <f t="shared" si="4"/>
        <v>0</v>
      </c>
      <c r="T10" s="11">
        <f>T11</f>
        <v>0</v>
      </c>
      <c r="U10" s="11">
        <f>U11</f>
        <v>0</v>
      </c>
      <c r="V10" s="11">
        <f t="shared" ref="V10:AE10" si="5">V11</f>
        <v>0</v>
      </c>
      <c r="W10" s="11">
        <f t="shared" si="5"/>
        <v>0</v>
      </c>
      <c r="X10" s="11">
        <f t="shared" si="5"/>
        <v>0</v>
      </c>
      <c r="Y10" s="11">
        <f t="shared" si="5"/>
        <v>0</v>
      </c>
      <c r="Z10" s="11">
        <f t="shared" si="5"/>
        <v>0</v>
      </c>
      <c r="AA10" s="11">
        <f t="shared" si="5"/>
        <v>0</v>
      </c>
      <c r="AB10" s="11">
        <f t="shared" si="5"/>
        <v>0</v>
      </c>
      <c r="AC10" s="11">
        <f t="shared" si="5"/>
        <v>0</v>
      </c>
      <c r="AD10" s="11">
        <f t="shared" si="5"/>
        <v>0</v>
      </c>
      <c r="AE10" s="11">
        <f t="shared" si="5"/>
        <v>0</v>
      </c>
      <c r="AF10" s="14"/>
    </row>
    <row r="11" spans="1:43" s="6" customFormat="1" ht="18.75">
      <c r="A11" s="5" t="s">
        <v>4</v>
      </c>
      <c r="B11" s="24">
        <f>B12+B13+B14+B15</f>
        <v>0</v>
      </c>
      <c r="C11" s="17">
        <f>C12+C13+C14+C15</f>
        <v>0</v>
      </c>
      <c r="D11" s="17">
        <f>D12+D13+D14+D15</f>
        <v>0</v>
      </c>
      <c r="E11" s="17">
        <f>E12+E13+E14+E15</f>
        <v>0</v>
      </c>
      <c r="F11" s="17" t="e">
        <f>E11/B11*100</f>
        <v>#DIV/0!</v>
      </c>
      <c r="G11" s="17" t="e">
        <f>E11/C11*100</f>
        <v>#DIV/0!</v>
      </c>
      <c r="H11" s="17"/>
      <c r="I11" s="17">
        <f>I12+I13+I14+I15</f>
        <v>0</v>
      </c>
      <c r="J11" s="18">
        <f t="shared" ref="J11:AD11" si="6">J12+J13</f>
        <v>0</v>
      </c>
      <c r="K11" s="18">
        <f t="shared" si="6"/>
        <v>0</v>
      </c>
      <c r="L11" s="25">
        <f t="shared" si="6"/>
        <v>0</v>
      </c>
      <c r="M11" s="25">
        <f t="shared" si="6"/>
        <v>0</v>
      </c>
      <c r="N11" s="26">
        <f t="shared" si="6"/>
        <v>0</v>
      </c>
      <c r="O11" s="26">
        <f t="shared" si="6"/>
        <v>0</v>
      </c>
      <c r="P11" s="17">
        <f t="shared" si="6"/>
        <v>0</v>
      </c>
      <c r="Q11" s="17">
        <f t="shared" si="6"/>
        <v>0</v>
      </c>
      <c r="R11" s="17">
        <f t="shared" si="6"/>
        <v>0</v>
      </c>
      <c r="S11" s="17">
        <f t="shared" si="6"/>
        <v>0</v>
      </c>
      <c r="T11" s="17">
        <f t="shared" si="6"/>
        <v>0</v>
      </c>
      <c r="U11" s="17">
        <f t="shared" si="6"/>
        <v>0</v>
      </c>
      <c r="V11" s="17">
        <f t="shared" si="6"/>
        <v>0</v>
      </c>
      <c r="W11" s="17">
        <f t="shared" si="6"/>
        <v>0</v>
      </c>
      <c r="X11" s="17">
        <f t="shared" si="6"/>
        <v>0</v>
      </c>
      <c r="Y11" s="17">
        <f t="shared" si="6"/>
        <v>0</v>
      </c>
      <c r="Z11" s="17">
        <f t="shared" si="6"/>
        <v>0</v>
      </c>
      <c r="AA11" s="17">
        <f t="shared" si="6"/>
        <v>0</v>
      </c>
      <c r="AB11" s="17">
        <f t="shared" si="6"/>
        <v>0</v>
      </c>
      <c r="AC11" s="17">
        <f t="shared" si="6"/>
        <v>0</v>
      </c>
      <c r="AD11" s="17">
        <f t="shared" si="6"/>
        <v>0</v>
      </c>
      <c r="AE11" s="17">
        <f>AE12</f>
        <v>0</v>
      </c>
      <c r="AF11" s="52"/>
    </row>
    <row r="12" spans="1:43" s="6" customFormat="1" ht="18.75">
      <c r="A12" s="45" t="s">
        <v>5</v>
      </c>
      <c r="B12" s="24">
        <f>H12+J12+L12+N12+P12+R12+T12+V12+X12+Z12+AB12+AD12</f>
        <v>0</v>
      </c>
      <c r="C12" s="17">
        <f>H12</f>
        <v>0</v>
      </c>
      <c r="D12" s="17">
        <f>E12</f>
        <v>0</v>
      </c>
      <c r="E12" s="17">
        <f>I12+K12+M12+O12+Q12+S12+U12+W12+Y12+AA12+AC12+AE12</f>
        <v>0</v>
      </c>
      <c r="F12" s="17" t="e">
        <f>E12/B12*100</f>
        <v>#DIV/0!</v>
      </c>
      <c r="G12" s="17" t="e">
        <f>E12/C12*100</f>
        <v>#DIV/0!</v>
      </c>
      <c r="H12" s="17"/>
      <c r="I12" s="17"/>
      <c r="J12" s="18"/>
      <c r="K12" s="18"/>
      <c r="L12" s="25"/>
      <c r="M12" s="25"/>
      <c r="N12" s="26"/>
      <c r="O12" s="26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2"/>
      <c r="AF12" s="5"/>
    </row>
    <row r="13" spans="1:43" s="6" customFormat="1" ht="18.75">
      <c r="A13" s="45" t="s">
        <v>6</v>
      </c>
      <c r="B13" s="24">
        <f>J13+L13+N13+P13+R13+T13+V13+X13+Z13+AB13+AD13</f>
        <v>0</v>
      </c>
      <c r="C13" s="17">
        <f>H13+J13</f>
        <v>0</v>
      </c>
      <c r="D13" s="17">
        <f>E13</f>
        <v>0</v>
      </c>
      <c r="E13" s="17">
        <f>I13+K13+M13+O13+Q13+S13+U13+W13+Y13+AA13+AC13+AE13</f>
        <v>0</v>
      </c>
      <c r="F13" s="17" t="e">
        <f>E13/B13*100</f>
        <v>#DIV/0!</v>
      </c>
      <c r="G13" s="17" t="e">
        <f>E13/C13*100</f>
        <v>#DIV/0!</v>
      </c>
      <c r="H13" s="2"/>
      <c r="I13" s="2"/>
      <c r="J13" s="18"/>
      <c r="K13" s="18"/>
      <c r="L13" s="25"/>
      <c r="M13" s="25"/>
      <c r="N13" s="26"/>
      <c r="O13" s="26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2"/>
      <c r="AF13" s="5"/>
    </row>
    <row r="14" spans="1:43" s="6" customFormat="1" ht="18.75">
      <c r="A14" s="45" t="s">
        <v>7</v>
      </c>
      <c r="B14" s="12"/>
      <c r="C14" s="17"/>
      <c r="D14" s="17"/>
      <c r="E14" s="17"/>
      <c r="F14" s="2"/>
      <c r="G14" s="2"/>
      <c r="H14" s="2"/>
      <c r="I14" s="2"/>
      <c r="J14" s="18"/>
      <c r="K14" s="18"/>
      <c r="L14" s="25"/>
      <c r="M14" s="25"/>
      <c r="N14" s="26"/>
      <c r="O14" s="26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"/>
      <c r="AF14" s="5"/>
    </row>
    <row r="15" spans="1:43" s="6" customFormat="1" ht="18.75">
      <c r="A15" s="45" t="s">
        <v>8</v>
      </c>
      <c r="B15" s="12"/>
      <c r="C15" s="17"/>
      <c r="D15" s="17"/>
      <c r="E15" s="17"/>
      <c r="F15" s="2"/>
      <c r="G15" s="2"/>
      <c r="H15" s="2"/>
      <c r="I15" s="2"/>
      <c r="J15" s="3"/>
      <c r="K15" s="3"/>
      <c r="L15" s="53"/>
      <c r="M15" s="53"/>
      <c r="N15" s="4"/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5"/>
    </row>
    <row r="16" spans="1:43" s="6" customFormat="1" ht="56.25">
      <c r="A16" s="15" t="s">
        <v>9</v>
      </c>
      <c r="B16" s="16">
        <f t="shared" ref="B16:S16" si="7">B17</f>
        <v>127.1</v>
      </c>
      <c r="C16" s="16">
        <f t="shared" si="7"/>
        <v>12.8</v>
      </c>
      <c r="D16" s="16">
        <f t="shared" si="7"/>
        <v>12.8</v>
      </c>
      <c r="E16" s="16">
        <f t="shared" si="7"/>
        <v>12.8</v>
      </c>
      <c r="F16" s="16">
        <f t="shared" si="7"/>
        <v>10.070810385523211</v>
      </c>
      <c r="G16" s="16">
        <f t="shared" si="7"/>
        <v>100</v>
      </c>
      <c r="H16" s="16">
        <f t="shared" si="7"/>
        <v>6.4</v>
      </c>
      <c r="I16" s="16">
        <f t="shared" si="7"/>
        <v>6.4</v>
      </c>
      <c r="J16" s="18">
        <f t="shared" si="7"/>
        <v>6.4</v>
      </c>
      <c r="K16" s="18">
        <f t="shared" si="7"/>
        <v>6.4</v>
      </c>
      <c r="L16" s="16">
        <f t="shared" si="7"/>
        <v>6.3</v>
      </c>
      <c r="M16" s="16">
        <f t="shared" si="7"/>
        <v>0</v>
      </c>
      <c r="N16" s="16">
        <f t="shared" si="7"/>
        <v>12</v>
      </c>
      <c r="O16" s="16">
        <f t="shared" si="7"/>
        <v>0</v>
      </c>
      <c r="P16" s="16">
        <f t="shared" si="7"/>
        <v>12</v>
      </c>
      <c r="Q16" s="16">
        <f t="shared" si="7"/>
        <v>0</v>
      </c>
      <c r="R16" s="16">
        <f t="shared" si="7"/>
        <v>12</v>
      </c>
      <c r="S16" s="16">
        <f t="shared" si="7"/>
        <v>0</v>
      </c>
      <c r="T16" s="16">
        <f>T17</f>
        <v>12</v>
      </c>
      <c r="U16" s="16">
        <f>U17</f>
        <v>0</v>
      </c>
      <c r="V16" s="16">
        <f t="shared" ref="V16:AE16" si="8">V17</f>
        <v>12</v>
      </c>
      <c r="W16" s="16">
        <f t="shared" si="8"/>
        <v>0</v>
      </c>
      <c r="X16" s="16">
        <f t="shared" si="8"/>
        <v>12</v>
      </c>
      <c r="Y16" s="16">
        <f t="shared" si="8"/>
        <v>0</v>
      </c>
      <c r="Z16" s="16">
        <f t="shared" si="8"/>
        <v>12</v>
      </c>
      <c r="AA16" s="16">
        <f t="shared" si="8"/>
        <v>0</v>
      </c>
      <c r="AB16" s="16">
        <f t="shared" si="8"/>
        <v>12</v>
      </c>
      <c r="AC16" s="16">
        <f t="shared" si="8"/>
        <v>0</v>
      </c>
      <c r="AD16" s="16">
        <f t="shared" si="8"/>
        <v>12</v>
      </c>
      <c r="AE16" s="16">
        <f t="shared" si="8"/>
        <v>0</v>
      </c>
      <c r="AF16" s="14"/>
    </row>
    <row r="17" spans="1:32" s="6" customFormat="1" ht="18.75">
      <c r="A17" s="5" t="s">
        <v>4</v>
      </c>
      <c r="B17" s="24">
        <f>B18+B19+B20+B21</f>
        <v>127.1</v>
      </c>
      <c r="C17" s="24">
        <f>C18+C19+C20+C21</f>
        <v>12.8</v>
      </c>
      <c r="D17" s="24">
        <f>D18+D19+D20+D21</f>
        <v>12.8</v>
      </c>
      <c r="E17" s="24">
        <f>E18+E19+E20+E21</f>
        <v>12.8</v>
      </c>
      <c r="F17" s="17">
        <f>E17/B17*100</f>
        <v>10.070810385523211</v>
      </c>
      <c r="G17" s="17">
        <f>E17/C17*100</f>
        <v>100</v>
      </c>
      <c r="H17" s="12">
        <f>H18+H19+H20+H21</f>
        <v>6.4</v>
      </c>
      <c r="I17" s="12">
        <f>I18+I19+I20+I21</f>
        <v>6.4</v>
      </c>
      <c r="J17" s="18">
        <f t="shared" ref="J17:AD17" si="9">J18+J19</f>
        <v>6.4</v>
      </c>
      <c r="K17" s="18">
        <f t="shared" si="9"/>
        <v>6.4</v>
      </c>
      <c r="L17" s="25">
        <f t="shared" si="9"/>
        <v>6.3</v>
      </c>
      <c r="M17" s="25">
        <f t="shared" si="9"/>
        <v>0</v>
      </c>
      <c r="N17" s="26">
        <f t="shared" si="9"/>
        <v>12</v>
      </c>
      <c r="O17" s="26">
        <f t="shared" si="9"/>
        <v>0</v>
      </c>
      <c r="P17" s="17">
        <f t="shared" si="9"/>
        <v>12</v>
      </c>
      <c r="Q17" s="17">
        <f t="shared" si="9"/>
        <v>0</v>
      </c>
      <c r="R17" s="17">
        <f t="shared" si="9"/>
        <v>12</v>
      </c>
      <c r="S17" s="17">
        <f t="shared" si="9"/>
        <v>0</v>
      </c>
      <c r="T17" s="17">
        <f t="shared" si="9"/>
        <v>12</v>
      </c>
      <c r="U17" s="17">
        <f t="shared" si="9"/>
        <v>0</v>
      </c>
      <c r="V17" s="17">
        <f t="shared" si="9"/>
        <v>12</v>
      </c>
      <c r="W17" s="17">
        <f t="shared" si="9"/>
        <v>0</v>
      </c>
      <c r="X17" s="17">
        <f t="shared" si="9"/>
        <v>12</v>
      </c>
      <c r="Y17" s="17">
        <f t="shared" si="9"/>
        <v>0</v>
      </c>
      <c r="Z17" s="17">
        <f t="shared" si="9"/>
        <v>12</v>
      </c>
      <c r="AA17" s="17">
        <f t="shared" si="9"/>
        <v>0</v>
      </c>
      <c r="AB17" s="17">
        <f t="shared" si="9"/>
        <v>12</v>
      </c>
      <c r="AC17" s="17">
        <f t="shared" si="9"/>
        <v>0</v>
      </c>
      <c r="AD17" s="17">
        <f t="shared" si="9"/>
        <v>12</v>
      </c>
      <c r="AE17" s="17"/>
      <c r="AF17" s="5"/>
    </row>
    <row r="18" spans="1:32" s="6" customFormat="1" ht="18.75">
      <c r="A18" s="45" t="s">
        <v>5</v>
      </c>
      <c r="B18" s="24">
        <f>J18+L18+N18+P18+R18+T18+V18+X18+Z18+AB18+AD18+H18</f>
        <v>108</v>
      </c>
      <c r="C18" s="17">
        <f>H18+J18</f>
        <v>0</v>
      </c>
      <c r="D18" s="17">
        <f>E18</f>
        <v>0</v>
      </c>
      <c r="E18" s="17">
        <f>I18+K18+M18+O18+Q18+S18+U18+W18+Y18+AA18+AC18+AE18</f>
        <v>0</v>
      </c>
      <c r="F18" s="17">
        <f>E18/B18*100</f>
        <v>0</v>
      </c>
      <c r="G18" s="17" t="e">
        <f>E18/C18*100</f>
        <v>#DIV/0!</v>
      </c>
      <c r="H18" s="2"/>
      <c r="I18" s="2"/>
      <c r="J18" s="18"/>
      <c r="K18" s="18"/>
      <c r="L18" s="25"/>
      <c r="M18" s="25"/>
      <c r="N18" s="26">
        <v>12</v>
      </c>
      <c r="O18" s="26"/>
      <c r="P18" s="17">
        <v>12</v>
      </c>
      <c r="Q18" s="17"/>
      <c r="R18" s="17">
        <v>12</v>
      </c>
      <c r="S18" s="17"/>
      <c r="T18" s="17">
        <v>12</v>
      </c>
      <c r="U18" s="17"/>
      <c r="V18" s="17">
        <v>12</v>
      </c>
      <c r="W18" s="17"/>
      <c r="X18" s="17">
        <v>12</v>
      </c>
      <c r="Y18" s="17"/>
      <c r="Z18" s="17">
        <v>12</v>
      </c>
      <c r="AA18" s="17"/>
      <c r="AB18" s="17">
        <v>12</v>
      </c>
      <c r="AC18" s="17"/>
      <c r="AD18" s="17">
        <v>12</v>
      </c>
      <c r="AE18" s="2"/>
      <c r="AF18" s="5"/>
    </row>
    <row r="19" spans="1:32" s="6" customFormat="1" ht="18.75">
      <c r="A19" s="45" t="s">
        <v>6</v>
      </c>
      <c r="B19" s="24">
        <f>J19+L19+N19+P19+R19+T19+V19+X19+Z19+AB19+AD19+H19</f>
        <v>19.100000000000001</v>
      </c>
      <c r="C19" s="17">
        <f>H19+J19</f>
        <v>12.8</v>
      </c>
      <c r="D19" s="17">
        <f>E19</f>
        <v>12.8</v>
      </c>
      <c r="E19" s="17">
        <f>I19+K19+M19+O19+Q19+S19+U19+W19+Y19+AA19+AC19+AE19</f>
        <v>12.8</v>
      </c>
      <c r="F19" s="17">
        <f>E19/B19*100</f>
        <v>67.015706806282722</v>
      </c>
      <c r="G19" s="17">
        <f>E19/C19*100</f>
        <v>100</v>
      </c>
      <c r="H19" s="17">
        <v>6.4</v>
      </c>
      <c r="I19" s="17">
        <v>6.4</v>
      </c>
      <c r="J19" s="18">
        <v>6.4</v>
      </c>
      <c r="K19" s="18">
        <v>6.4</v>
      </c>
      <c r="L19" s="25">
        <v>6.3</v>
      </c>
      <c r="M19" s="25"/>
      <c r="N19" s="26"/>
      <c r="O19" s="26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2"/>
      <c r="AF19" s="5"/>
    </row>
    <row r="20" spans="1:32" s="6" customFormat="1" ht="18.75">
      <c r="A20" s="45" t="s">
        <v>7</v>
      </c>
      <c r="B20" s="12"/>
      <c r="C20" s="17"/>
      <c r="D20" s="17"/>
      <c r="E20" s="17"/>
      <c r="F20" s="2"/>
      <c r="G20" s="2"/>
      <c r="H20" s="2"/>
      <c r="I20" s="2"/>
      <c r="J20" s="3"/>
      <c r="K20" s="3"/>
      <c r="L20" s="53"/>
      <c r="M20" s="53"/>
      <c r="N20" s="4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5"/>
    </row>
    <row r="21" spans="1:32" s="6" customFormat="1" ht="18.75">
      <c r="A21" s="45" t="s">
        <v>8</v>
      </c>
      <c r="B21" s="12"/>
      <c r="C21" s="17"/>
      <c r="D21" s="17"/>
      <c r="E21" s="17"/>
      <c r="F21" s="2"/>
      <c r="G21" s="2"/>
      <c r="H21" s="2"/>
      <c r="I21" s="2"/>
      <c r="J21" s="3"/>
      <c r="K21" s="3"/>
      <c r="L21" s="53"/>
      <c r="M21" s="53"/>
      <c r="N21" s="4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5"/>
    </row>
    <row r="22" spans="1:32" s="6" customFormat="1" ht="93.75">
      <c r="A22" s="19" t="s">
        <v>10</v>
      </c>
      <c r="B22" s="16">
        <f t="shared" ref="B22:S22" si="10">B23</f>
        <v>85</v>
      </c>
      <c r="C22" s="16">
        <f t="shared" si="10"/>
        <v>0</v>
      </c>
      <c r="D22" s="16">
        <f>D23</f>
        <v>0</v>
      </c>
      <c r="E22" s="16">
        <f t="shared" si="10"/>
        <v>0</v>
      </c>
      <c r="F22" s="16">
        <f t="shared" si="10"/>
        <v>0</v>
      </c>
      <c r="G22" s="16" t="e">
        <f t="shared" si="10"/>
        <v>#DIV/0!</v>
      </c>
      <c r="H22" s="16">
        <f t="shared" si="10"/>
        <v>0</v>
      </c>
      <c r="I22" s="16">
        <f t="shared" si="10"/>
        <v>0</v>
      </c>
      <c r="J22" s="18">
        <f t="shared" si="10"/>
        <v>0</v>
      </c>
      <c r="K22" s="18">
        <f t="shared" si="10"/>
        <v>0</v>
      </c>
      <c r="L22" s="16">
        <f t="shared" si="10"/>
        <v>0</v>
      </c>
      <c r="M22" s="16">
        <f t="shared" si="10"/>
        <v>0</v>
      </c>
      <c r="N22" s="16">
        <f t="shared" si="10"/>
        <v>85</v>
      </c>
      <c r="O22" s="16">
        <f t="shared" si="10"/>
        <v>0</v>
      </c>
      <c r="P22" s="16">
        <f t="shared" si="10"/>
        <v>0</v>
      </c>
      <c r="Q22" s="16">
        <f t="shared" si="10"/>
        <v>0</v>
      </c>
      <c r="R22" s="16">
        <f t="shared" si="10"/>
        <v>0</v>
      </c>
      <c r="S22" s="16">
        <f t="shared" si="10"/>
        <v>0</v>
      </c>
      <c r="T22" s="16">
        <f>T23</f>
        <v>0</v>
      </c>
      <c r="U22" s="16">
        <f>U23</f>
        <v>0</v>
      </c>
      <c r="V22" s="16">
        <f t="shared" ref="V22:AE22" si="11">V23</f>
        <v>0</v>
      </c>
      <c r="W22" s="16">
        <f t="shared" si="11"/>
        <v>0</v>
      </c>
      <c r="X22" s="16">
        <f t="shared" si="11"/>
        <v>0</v>
      </c>
      <c r="Y22" s="16">
        <f t="shared" si="11"/>
        <v>0</v>
      </c>
      <c r="Z22" s="16">
        <f t="shared" si="11"/>
        <v>0</v>
      </c>
      <c r="AA22" s="16">
        <f t="shared" si="11"/>
        <v>0</v>
      </c>
      <c r="AB22" s="16">
        <f t="shared" si="11"/>
        <v>0</v>
      </c>
      <c r="AC22" s="16">
        <f t="shared" si="11"/>
        <v>0</v>
      </c>
      <c r="AD22" s="16">
        <f t="shared" si="11"/>
        <v>0</v>
      </c>
      <c r="AE22" s="16">
        <f t="shared" si="11"/>
        <v>0</v>
      </c>
      <c r="AF22" s="20"/>
    </row>
    <row r="23" spans="1:32" s="6" customFormat="1" ht="18.75">
      <c r="A23" s="5" t="s">
        <v>4</v>
      </c>
      <c r="B23" s="24">
        <f>B24+B25+B26+B27</f>
        <v>85</v>
      </c>
      <c r="C23" s="24">
        <f t="shared" ref="C23:AE23" si="12">C24+C25+C26+C27</f>
        <v>0</v>
      </c>
      <c r="D23" s="24">
        <f t="shared" si="12"/>
        <v>0</v>
      </c>
      <c r="E23" s="24">
        <f t="shared" si="12"/>
        <v>0</v>
      </c>
      <c r="F23" s="24">
        <f t="shared" si="12"/>
        <v>0</v>
      </c>
      <c r="G23" s="24" t="e">
        <f t="shared" si="12"/>
        <v>#DIV/0!</v>
      </c>
      <c r="H23" s="12">
        <f t="shared" si="12"/>
        <v>0</v>
      </c>
      <c r="I23" s="12">
        <f t="shared" si="12"/>
        <v>0</v>
      </c>
      <c r="J23" s="13">
        <f t="shared" si="12"/>
        <v>0</v>
      </c>
      <c r="K23" s="13">
        <f t="shared" si="12"/>
        <v>0</v>
      </c>
      <c r="L23" s="24">
        <f t="shared" si="12"/>
        <v>0</v>
      </c>
      <c r="M23" s="24">
        <f t="shared" si="12"/>
        <v>0</v>
      </c>
      <c r="N23" s="54">
        <f t="shared" si="12"/>
        <v>85</v>
      </c>
      <c r="O23" s="54">
        <f t="shared" si="12"/>
        <v>0</v>
      </c>
      <c r="P23" s="12">
        <f t="shared" si="12"/>
        <v>0</v>
      </c>
      <c r="Q23" s="12">
        <f t="shared" si="12"/>
        <v>0</v>
      </c>
      <c r="R23" s="12">
        <f t="shared" si="12"/>
        <v>0</v>
      </c>
      <c r="S23" s="12">
        <f t="shared" si="12"/>
        <v>0</v>
      </c>
      <c r="T23" s="12">
        <f t="shared" si="12"/>
        <v>0</v>
      </c>
      <c r="U23" s="12">
        <f t="shared" si="12"/>
        <v>0</v>
      </c>
      <c r="V23" s="12">
        <f t="shared" si="12"/>
        <v>0</v>
      </c>
      <c r="W23" s="12">
        <f t="shared" si="12"/>
        <v>0</v>
      </c>
      <c r="X23" s="12">
        <f t="shared" si="12"/>
        <v>0</v>
      </c>
      <c r="Y23" s="12">
        <f t="shared" si="12"/>
        <v>0</v>
      </c>
      <c r="Z23" s="12">
        <f t="shared" si="12"/>
        <v>0</v>
      </c>
      <c r="AA23" s="12">
        <f t="shared" si="12"/>
        <v>0</v>
      </c>
      <c r="AB23" s="12">
        <f t="shared" si="12"/>
        <v>0</v>
      </c>
      <c r="AC23" s="12">
        <f t="shared" si="12"/>
        <v>0</v>
      </c>
      <c r="AD23" s="12">
        <f t="shared" si="12"/>
        <v>0</v>
      </c>
      <c r="AE23" s="12">
        <f t="shared" si="12"/>
        <v>0</v>
      </c>
      <c r="AF23" s="5"/>
    </row>
    <row r="24" spans="1:32" s="6" customFormat="1" ht="18.75">
      <c r="A24" s="45" t="s">
        <v>5</v>
      </c>
      <c r="B24" s="24">
        <f>H24+J24+L24+N24+P24+R24+T24+V24+X24+Z24+AB24+AD24</f>
        <v>72.3</v>
      </c>
      <c r="C24" s="17">
        <f>H24+J24</f>
        <v>0</v>
      </c>
      <c r="D24" s="17">
        <f>E24</f>
        <v>0</v>
      </c>
      <c r="E24" s="17">
        <f>I24+K24+M24+O24+Q24+S24+U24+W24+Y24+AA24+AC24+AE24</f>
        <v>0</v>
      </c>
      <c r="F24" s="17">
        <f>E24/B24*100</f>
        <v>0</v>
      </c>
      <c r="G24" s="17" t="e">
        <f>E24/C24*100</f>
        <v>#DIV/0!</v>
      </c>
      <c r="H24" s="2"/>
      <c r="I24" s="2"/>
      <c r="J24" s="3"/>
      <c r="K24" s="3"/>
      <c r="L24" s="53"/>
      <c r="M24" s="53"/>
      <c r="N24" s="26">
        <v>72.3</v>
      </c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  <c r="Z24" s="17"/>
      <c r="AA24" s="17"/>
      <c r="AB24" s="2"/>
      <c r="AC24" s="2"/>
      <c r="AD24" s="2"/>
      <c r="AE24" s="2"/>
      <c r="AF24" s="5"/>
    </row>
    <row r="25" spans="1:32" s="6" customFormat="1" ht="18.75">
      <c r="A25" s="45" t="s">
        <v>6</v>
      </c>
      <c r="B25" s="24">
        <f>J25+L25+N25+P25+R25+T25+V25+X25+Z25+AB25+AD25+H25</f>
        <v>12.7</v>
      </c>
      <c r="C25" s="17">
        <f>H25+J25</f>
        <v>0</v>
      </c>
      <c r="D25" s="17">
        <f>E25</f>
        <v>0</v>
      </c>
      <c r="E25" s="17">
        <f>I25+K25+M25+O25+Q25+S25+U25+W25+Y25+AA25+AC25+AE25</f>
        <v>0</v>
      </c>
      <c r="F25" s="17">
        <f>E25/B25*100</f>
        <v>0</v>
      </c>
      <c r="G25" s="17" t="e">
        <f>E25/C25*100</f>
        <v>#DIV/0!</v>
      </c>
      <c r="H25" s="2"/>
      <c r="I25" s="2"/>
      <c r="J25" s="3"/>
      <c r="K25" s="3"/>
      <c r="L25" s="53"/>
      <c r="M25" s="53"/>
      <c r="N25" s="26">
        <v>12.7</v>
      </c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  <c r="Z25" s="17"/>
      <c r="AA25" s="17"/>
      <c r="AB25" s="2"/>
      <c r="AC25" s="2"/>
      <c r="AD25" s="2"/>
      <c r="AE25" s="2"/>
      <c r="AF25" s="5"/>
    </row>
    <row r="26" spans="1:32" s="6" customFormat="1" ht="18.75">
      <c r="A26" s="45" t="s">
        <v>7</v>
      </c>
      <c r="B26" s="12"/>
      <c r="C26" s="17"/>
      <c r="D26" s="17"/>
      <c r="E26" s="17"/>
      <c r="F26" s="2"/>
      <c r="G26" s="2"/>
      <c r="H26" s="2"/>
      <c r="I26" s="2"/>
      <c r="J26" s="3"/>
      <c r="K26" s="3"/>
      <c r="L26" s="53"/>
      <c r="M26" s="53"/>
      <c r="N26" s="4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5"/>
    </row>
    <row r="27" spans="1:32" s="6" customFormat="1" ht="18.75">
      <c r="A27" s="45" t="s">
        <v>8</v>
      </c>
      <c r="B27" s="12"/>
      <c r="C27" s="17"/>
      <c r="D27" s="17"/>
      <c r="E27" s="17"/>
      <c r="F27" s="2"/>
      <c r="G27" s="2"/>
      <c r="H27" s="2"/>
      <c r="I27" s="2"/>
      <c r="J27" s="3"/>
      <c r="K27" s="3"/>
      <c r="L27" s="53"/>
      <c r="M27" s="53"/>
      <c r="N27" s="4"/>
      <c r="O27" s="4"/>
      <c r="P27" s="2"/>
      <c r="Q27" s="2"/>
      <c r="R27" s="17"/>
      <c r="S27" s="17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5"/>
    </row>
    <row r="28" spans="1:32" s="6" customFormat="1" ht="56.25">
      <c r="A28" s="19" t="s">
        <v>11</v>
      </c>
      <c r="B28" s="16">
        <f t="shared" ref="B28:S28" si="13">B29</f>
        <v>47.1</v>
      </c>
      <c r="C28" s="16">
        <f t="shared" si="13"/>
        <v>0</v>
      </c>
      <c r="D28" s="16">
        <f>D29</f>
        <v>0</v>
      </c>
      <c r="E28" s="16">
        <f t="shared" si="13"/>
        <v>0</v>
      </c>
      <c r="F28" s="16">
        <f>F29</f>
        <v>0</v>
      </c>
      <c r="G28" s="16" t="e">
        <f>G29</f>
        <v>#DIV/0!</v>
      </c>
      <c r="H28" s="16">
        <f t="shared" si="13"/>
        <v>0</v>
      </c>
      <c r="I28" s="16">
        <f t="shared" si="13"/>
        <v>0</v>
      </c>
      <c r="J28" s="18">
        <f t="shared" si="13"/>
        <v>0</v>
      </c>
      <c r="K28" s="18">
        <f t="shared" si="13"/>
        <v>0</v>
      </c>
      <c r="L28" s="16">
        <f t="shared" si="13"/>
        <v>0</v>
      </c>
      <c r="M28" s="16">
        <f t="shared" si="13"/>
        <v>0</v>
      </c>
      <c r="N28" s="16">
        <f t="shared" si="13"/>
        <v>47.1</v>
      </c>
      <c r="O28" s="16">
        <f t="shared" si="13"/>
        <v>0</v>
      </c>
      <c r="P28" s="16">
        <f t="shared" si="13"/>
        <v>0</v>
      </c>
      <c r="Q28" s="16">
        <f t="shared" si="13"/>
        <v>0</v>
      </c>
      <c r="R28" s="16">
        <f t="shared" si="13"/>
        <v>0</v>
      </c>
      <c r="S28" s="16">
        <f t="shared" si="13"/>
        <v>0</v>
      </c>
      <c r="T28" s="16">
        <f>T29</f>
        <v>0</v>
      </c>
      <c r="U28" s="16">
        <f>U29</f>
        <v>0</v>
      </c>
      <c r="V28" s="16">
        <f t="shared" ref="V28:AE28" si="14">V29</f>
        <v>0</v>
      </c>
      <c r="W28" s="16">
        <f t="shared" si="14"/>
        <v>0</v>
      </c>
      <c r="X28" s="16">
        <f t="shared" si="14"/>
        <v>0</v>
      </c>
      <c r="Y28" s="16">
        <f t="shared" si="14"/>
        <v>0</v>
      </c>
      <c r="Z28" s="16">
        <f t="shared" si="14"/>
        <v>0</v>
      </c>
      <c r="AA28" s="16">
        <f t="shared" si="14"/>
        <v>0</v>
      </c>
      <c r="AB28" s="16">
        <f t="shared" si="14"/>
        <v>0</v>
      </c>
      <c r="AC28" s="16">
        <f t="shared" si="14"/>
        <v>0</v>
      </c>
      <c r="AD28" s="16">
        <f t="shared" si="14"/>
        <v>0</v>
      </c>
      <c r="AE28" s="16">
        <f t="shared" si="14"/>
        <v>0</v>
      </c>
      <c r="AF28" s="20"/>
    </row>
    <row r="29" spans="1:32" s="6" customFormat="1" ht="18.75">
      <c r="A29" s="5" t="s">
        <v>4</v>
      </c>
      <c r="B29" s="24">
        <f>B30+B31+B32+B33</f>
        <v>47.1</v>
      </c>
      <c r="C29" s="24">
        <f t="shared" ref="C29:E29" si="15">C30+C31+C32+C33</f>
        <v>0</v>
      </c>
      <c r="D29" s="24">
        <f t="shared" si="15"/>
        <v>0</v>
      </c>
      <c r="E29" s="24">
        <f t="shared" si="15"/>
        <v>0</v>
      </c>
      <c r="F29" s="17">
        <f>E29/B29*100</f>
        <v>0</v>
      </c>
      <c r="G29" s="17" t="e">
        <f>E29/C29*100</f>
        <v>#DIV/0!</v>
      </c>
      <c r="H29" s="2"/>
      <c r="I29" s="2"/>
      <c r="J29" s="3"/>
      <c r="K29" s="3"/>
      <c r="L29" s="53"/>
      <c r="M29" s="53"/>
      <c r="N29" s="25">
        <f>N30+N31</f>
        <v>47.1</v>
      </c>
      <c r="O29" s="4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17">
        <f>AB30+AB31</f>
        <v>0</v>
      </c>
      <c r="AC29" s="17">
        <f>AC30+AC31</f>
        <v>0</v>
      </c>
      <c r="AD29" s="17"/>
      <c r="AE29" s="12"/>
      <c r="AF29" s="5"/>
    </row>
    <row r="30" spans="1:32" s="6" customFormat="1" ht="18.75">
      <c r="A30" s="45" t="s">
        <v>5</v>
      </c>
      <c r="B30" s="24">
        <f>H30+J30+L30+N30+P30+R30+T30+V30+X30+Z30+AB30+AD30</f>
        <v>40</v>
      </c>
      <c r="C30" s="17">
        <f>H30+J30</f>
        <v>0</v>
      </c>
      <c r="D30" s="17">
        <f>E30</f>
        <v>0</v>
      </c>
      <c r="E30" s="17">
        <f>I30+K30+M30+O30+Q30+S30+U30+W30+Y30+AA30+AC30+AE30</f>
        <v>0</v>
      </c>
      <c r="F30" s="17">
        <f>E30/B30*100</f>
        <v>0</v>
      </c>
      <c r="G30" s="17" t="e">
        <f>E30/C30*100</f>
        <v>#DIV/0!</v>
      </c>
      <c r="H30" s="2"/>
      <c r="I30" s="2"/>
      <c r="J30" s="3"/>
      <c r="K30" s="3"/>
      <c r="L30" s="53"/>
      <c r="M30" s="53"/>
      <c r="N30" s="26">
        <v>40</v>
      </c>
      <c r="O30" s="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17"/>
      <c r="AC30" s="17"/>
      <c r="AD30" s="17"/>
      <c r="AE30" s="17"/>
      <c r="AF30" s="5"/>
    </row>
    <row r="31" spans="1:32" s="6" customFormat="1" ht="18.75">
      <c r="A31" s="45" t="s">
        <v>6</v>
      </c>
      <c r="B31" s="24">
        <f>J31+L31+N31+P31+R31+T31+V31+X31+Z31+AB31+AD31+H31</f>
        <v>7.1</v>
      </c>
      <c r="C31" s="17">
        <f>H31+J31</f>
        <v>0</v>
      </c>
      <c r="D31" s="17">
        <f>E31</f>
        <v>0</v>
      </c>
      <c r="E31" s="17">
        <f>I31+K31+M31+O31+Q31+S31+U31+W31+Y31+AA31+AC31+AE31</f>
        <v>0</v>
      </c>
      <c r="F31" s="17">
        <f>E31/B31*100</f>
        <v>0</v>
      </c>
      <c r="G31" s="17" t="e">
        <f>E31/C31*100</f>
        <v>#DIV/0!</v>
      </c>
      <c r="H31" s="2"/>
      <c r="I31" s="2"/>
      <c r="J31" s="3"/>
      <c r="K31" s="3"/>
      <c r="L31" s="53"/>
      <c r="M31" s="53"/>
      <c r="N31" s="26">
        <v>7.1</v>
      </c>
      <c r="O31" s="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7"/>
      <c r="AC31" s="2"/>
      <c r="AD31" s="2"/>
      <c r="AE31" s="2"/>
      <c r="AF31" s="5"/>
    </row>
    <row r="32" spans="1:32" s="6" customFormat="1" ht="18.75">
      <c r="A32" s="45" t="s">
        <v>7</v>
      </c>
      <c r="B32" s="12"/>
      <c r="C32" s="17"/>
      <c r="D32" s="17"/>
      <c r="E32" s="2"/>
      <c r="F32" s="2"/>
      <c r="G32" s="2"/>
      <c r="H32" s="2"/>
      <c r="I32" s="2"/>
      <c r="J32" s="3"/>
      <c r="K32" s="3"/>
      <c r="L32" s="53"/>
      <c r="M32" s="53"/>
      <c r="N32" s="4"/>
      <c r="O32" s="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17"/>
      <c r="AF32" s="5"/>
    </row>
    <row r="33" spans="1:32" s="6" customFormat="1" ht="18.75">
      <c r="A33" s="45" t="s">
        <v>8</v>
      </c>
      <c r="B33" s="12"/>
      <c r="C33" s="17"/>
      <c r="D33" s="17"/>
      <c r="E33" s="2"/>
      <c r="F33" s="2"/>
      <c r="G33" s="2"/>
      <c r="H33" s="2"/>
      <c r="I33" s="2"/>
      <c r="J33" s="3"/>
      <c r="K33" s="3"/>
      <c r="L33" s="53"/>
      <c r="M33" s="53"/>
      <c r="N33" s="4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"/>
    </row>
    <row r="34" spans="1:32" s="6" customFormat="1" ht="56.25">
      <c r="A34" s="19" t="s">
        <v>12</v>
      </c>
      <c r="B34" s="16">
        <f t="shared" ref="B34:S34" si="16">B35</f>
        <v>31.5</v>
      </c>
      <c r="C34" s="16">
        <f t="shared" si="16"/>
        <v>0</v>
      </c>
      <c r="D34" s="16">
        <f>D35</f>
        <v>0</v>
      </c>
      <c r="E34" s="16">
        <f t="shared" si="16"/>
        <v>0</v>
      </c>
      <c r="F34" s="16">
        <f>F35</f>
        <v>0</v>
      </c>
      <c r="G34" s="16" t="e">
        <f>G35</f>
        <v>#DIV/0!</v>
      </c>
      <c r="H34" s="16">
        <f t="shared" si="16"/>
        <v>0</v>
      </c>
      <c r="I34" s="16">
        <f t="shared" si="16"/>
        <v>0</v>
      </c>
      <c r="J34" s="18">
        <f t="shared" si="16"/>
        <v>0</v>
      </c>
      <c r="K34" s="18">
        <f t="shared" si="16"/>
        <v>0</v>
      </c>
      <c r="L34" s="16">
        <f t="shared" si="16"/>
        <v>0</v>
      </c>
      <c r="M34" s="16">
        <f t="shared" si="16"/>
        <v>0</v>
      </c>
      <c r="N34" s="16">
        <f t="shared" si="16"/>
        <v>31.5</v>
      </c>
      <c r="O34" s="16">
        <f t="shared" si="16"/>
        <v>0</v>
      </c>
      <c r="P34" s="16">
        <f t="shared" si="16"/>
        <v>0</v>
      </c>
      <c r="Q34" s="16">
        <f t="shared" si="16"/>
        <v>0</v>
      </c>
      <c r="R34" s="16">
        <f t="shared" si="16"/>
        <v>0</v>
      </c>
      <c r="S34" s="16">
        <f t="shared" si="16"/>
        <v>0</v>
      </c>
      <c r="T34" s="16">
        <f>T35</f>
        <v>0</v>
      </c>
      <c r="U34" s="16">
        <f>U35</f>
        <v>0</v>
      </c>
      <c r="V34" s="16">
        <f t="shared" ref="V34:AE34" si="17">V35</f>
        <v>0</v>
      </c>
      <c r="W34" s="16">
        <f t="shared" si="17"/>
        <v>0</v>
      </c>
      <c r="X34" s="16">
        <f t="shared" si="17"/>
        <v>0</v>
      </c>
      <c r="Y34" s="16">
        <f t="shared" si="17"/>
        <v>0</v>
      </c>
      <c r="Z34" s="16">
        <f t="shared" si="17"/>
        <v>0</v>
      </c>
      <c r="AA34" s="16">
        <f t="shared" si="17"/>
        <v>0</v>
      </c>
      <c r="AB34" s="16">
        <f t="shared" si="17"/>
        <v>0</v>
      </c>
      <c r="AC34" s="16">
        <f t="shared" si="17"/>
        <v>0</v>
      </c>
      <c r="AD34" s="16">
        <f t="shared" si="17"/>
        <v>0</v>
      </c>
      <c r="AE34" s="16">
        <f t="shared" si="17"/>
        <v>0</v>
      </c>
      <c r="AF34" s="20"/>
    </row>
    <row r="35" spans="1:32" s="6" customFormat="1" ht="18.75">
      <c r="A35" s="5" t="s">
        <v>4</v>
      </c>
      <c r="B35" s="24">
        <f>B36+B37+B38+B39</f>
        <v>31.5</v>
      </c>
      <c r="C35" s="24">
        <f t="shared" ref="C35" si="18">C36+C37+C38+C39</f>
        <v>0</v>
      </c>
      <c r="D35" s="24">
        <f t="shared" ref="D35" si="19">D36+D37+D38+D39</f>
        <v>0</v>
      </c>
      <c r="E35" s="24">
        <f t="shared" ref="E35" si="20">E36+E37+E38+E39</f>
        <v>0</v>
      </c>
      <c r="F35" s="17">
        <f>E35/B35*100</f>
        <v>0</v>
      </c>
      <c r="G35" s="17" t="e">
        <f>E35/C35*100</f>
        <v>#DIV/0!</v>
      </c>
      <c r="H35" s="2"/>
      <c r="I35" s="2"/>
      <c r="J35" s="3"/>
      <c r="K35" s="3"/>
      <c r="L35" s="53"/>
      <c r="M35" s="53"/>
      <c r="N35" s="25">
        <f>N36+N37</f>
        <v>31.5</v>
      </c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17">
        <f>AB36+AB37</f>
        <v>0</v>
      </c>
      <c r="AC35" s="17">
        <f>AC36+AC37</f>
        <v>0</v>
      </c>
      <c r="AD35" s="17"/>
      <c r="AE35" s="12"/>
      <c r="AF35" s="5"/>
    </row>
    <row r="36" spans="1:32" s="6" customFormat="1" ht="18.75">
      <c r="A36" s="45" t="s">
        <v>5</v>
      </c>
      <c r="B36" s="24">
        <f>H36+J36+L36+N36+P36+R36+T36+V36+X36+Z36+AB36+AD36</f>
        <v>26.8</v>
      </c>
      <c r="C36" s="17">
        <f>H36+J36</f>
        <v>0</v>
      </c>
      <c r="D36" s="17">
        <f>E36</f>
        <v>0</v>
      </c>
      <c r="E36" s="17">
        <f>I36+K36+M36+O36+Q36+S36+U36+W36+Y36+AA36+AC36+AE36</f>
        <v>0</v>
      </c>
      <c r="F36" s="17">
        <f>E36/B36*100</f>
        <v>0</v>
      </c>
      <c r="G36" s="17" t="e">
        <f>E36/C36*100</f>
        <v>#DIV/0!</v>
      </c>
      <c r="H36" s="2"/>
      <c r="I36" s="2"/>
      <c r="J36" s="3"/>
      <c r="K36" s="3"/>
      <c r="L36" s="53"/>
      <c r="M36" s="53"/>
      <c r="N36" s="26">
        <v>26.8</v>
      </c>
      <c r="O36" s="4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17"/>
      <c r="AC36" s="17"/>
      <c r="AD36" s="17"/>
      <c r="AE36" s="17"/>
      <c r="AF36" s="5"/>
    </row>
    <row r="37" spans="1:32" s="6" customFormat="1" ht="18.75">
      <c r="A37" s="45" t="s">
        <v>6</v>
      </c>
      <c r="B37" s="24">
        <f>J37+L37+N37+P37+R37+T37+V37+X37+Z37+AB37+AD37+H37</f>
        <v>4.7</v>
      </c>
      <c r="C37" s="17">
        <f>H37+J37</f>
        <v>0</v>
      </c>
      <c r="D37" s="17">
        <f>E37</f>
        <v>0</v>
      </c>
      <c r="E37" s="17">
        <f>I37+K37+M37+O37+Q37+S37+U37+W37+Y37+AA37+AC37+AE37</f>
        <v>0</v>
      </c>
      <c r="F37" s="17">
        <f>E37/B37*100</f>
        <v>0</v>
      </c>
      <c r="G37" s="17" t="e">
        <f>E37/C37*100</f>
        <v>#DIV/0!</v>
      </c>
      <c r="H37" s="2"/>
      <c r="I37" s="2"/>
      <c r="J37" s="3"/>
      <c r="K37" s="3"/>
      <c r="L37" s="53"/>
      <c r="M37" s="53"/>
      <c r="N37" s="26">
        <v>4.7</v>
      </c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17"/>
      <c r="AC37" s="2"/>
      <c r="AD37" s="2"/>
      <c r="AE37" s="2"/>
      <c r="AF37" s="5"/>
    </row>
    <row r="38" spans="1:32" s="6" customFormat="1" ht="18.75">
      <c r="A38" s="45" t="s">
        <v>7</v>
      </c>
      <c r="B38" s="12"/>
      <c r="C38" s="17"/>
      <c r="D38" s="17"/>
      <c r="E38" s="2"/>
      <c r="F38" s="2"/>
      <c r="G38" s="2"/>
      <c r="H38" s="2"/>
      <c r="I38" s="2"/>
      <c r="J38" s="3"/>
      <c r="K38" s="3"/>
      <c r="L38" s="53"/>
      <c r="M38" s="53"/>
      <c r="N38" s="4"/>
      <c r="O38" s="4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17"/>
      <c r="AF38" s="5"/>
    </row>
    <row r="39" spans="1:32" s="6" customFormat="1" ht="18.75">
      <c r="A39" s="45" t="s">
        <v>8</v>
      </c>
      <c r="B39" s="12"/>
      <c r="C39" s="17"/>
      <c r="D39" s="17"/>
      <c r="E39" s="2"/>
      <c r="F39" s="2"/>
      <c r="G39" s="2"/>
      <c r="H39" s="2"/>
      <c r="I39" s="2"/>
      <c r="J39" s="3"/>
      <c r="K39" s="3"/>
      <c r="L39" s="53"/>
      <c r="M39" s="53"/>
      <c r="N39" s="4"/>
      <c r="O39" s="4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"/>
    </row>
    <row r="40" spans="1:32" s="6" customFormat="1" ht="37.5">
      <c r="A40" s="19" t="s">
        <v>13</v>
      </c>
      <c r="B40" s="16">
        <f t="shared" ref="B40:S40" si="21">B41</f>
        <v>853.3</v>
      </c>
      <c r="C40" s="16">
        <f t="shared" si="21"/>
        <v>100</v>
      </c>
      <c r="D40" s="16">
        <f>D41</f>
        <v>100</v>
      </c>
      <c r="E40" s="16">
        <f t="shared" si="21"/>
        <v>100</v>
      </c>
      <c r="F40" s="16">
        <f t="shared" si="21"/>
        <v>11.719207781553967</v>
      </c>
      <c r="G40" s="16">
        <f t="shared" si="21"/>
        <v>100</v>
      </c>
      <c r="H40" s="16">
        <f t="shared" si="21"/>
        <v>0</v>
      </c>
      <c r="I40" s="16">
        <f t="shared" si="21"/>
        <v>0</v>
      </c>
      <c r="J40" s="18">
        <f t="shared" si="21"/>
        <v>100</v>
      </c>
      <c r="K40" s="18">
        <f t="shared" si="21"/>
        <v>100</v>
      </c>
      <c r="L40" s="16">
        <f t="shared" si="21"/>
        <v>0</v>
      </c>
      <c r="M40" s="16">
        <f t="shared" si="21"/>
        <v>0</v>
      </c>
      <c r="N40" s="16">
        <f t="shared" si="21"/>
        <v>268.8</v>
      </c>
      <c r="O40" s="16">
        <f t="shared" si="21"/>
        <v>0</v>
      </c>
      <c r="P40" s="16">
        <f t="shared" si="21"/>
        <v>140.30000000000001</v>
      </c>
      <c r="Q40" s="16">
        <f t="shared" si="21"/>
        <v>0</v>
      </c>
      <c r="R40" s="16">
        <f t="shared" si="21"/>
        <v>0</v>
      </c>
      <c r="S40" s="16">
        <f t="shared" si="21"/>
        <v>0</v>
      </c>
      <c r="T40" s="16">
        <f>T41</f>
        <v>122</v>
      </c>
      <c r="U40" s="16">
        <f>U41</f>
        <v>0</v>
      </c>
      <c r="V40" s="16">
        <f t="shared" ref="V40:AE40" si="22">V41</f>
        <v>0</v>
      </c>
      <c r="W40" s="16">
        <f t="shared" si="22"/>
        <v>0</v>
      </c>
      <c r="X40" s="16">
        <f t="shared" si="22"/>
        <v>0</v>
      </c>
      <c r="Y40" s="16">
        <f t="shared" si="22"/>
        <v>0</v>
      </c>
      <c r="Z40" s="16">
        <f t="shared" si="22"/>
        <v>222.2</v>
      </c>
      <c r="AA40" s="16">
        <f t="shared" si="22"/>
        <v>0</v>
      </c>
      <c r="AB40" s="16">
        <f t="shared" si="22"/>
        <v>0</v>
      </c>
      <c r="AC40" s="16">
        <f t="shared" si="22"/>
        <v>0</v>
      </c>
      <c r="AD40" s="16">
        <f t="shared" si="22"/>
        <v>0</v>
      </c>
      <c r="AE40" s="16">
        <f t="shared" si="22"/>
        <v>0</v>
      </c>
      <c r="AF40" s="20"/>
    </row>
    <row r="41" spans="1:32" s="6" customFormat="1" ht="18.75">
      <c r="A41" s="5" t="s">
        <v>4</v>
      </c>
      <c r="B41" s="24">
        <f>B42+B43+B44+B45</f>
        <v>853.3</v>
      </c>
      <c r="C41" s="24">
        <f t="shared" ref="C41" si="23">C42+C43+C44+C45</f>
        <v>100</v>
      </c>
      <c r="D41" s="24">
        <f t="shared" ref="D41" si="24">D42+D43+D44+D45</f>
        <v>100</v>
      </c>
      <c r="E41" s="24">
        <f t="shared" ref="E41" si="25">E42+E43+E44+E45</f>
        <v>100</v>
      </c>
      <c r="F41" s="17">
        <f>E41/B41*100</f>
        <v>11.719207781553967</v>
      </c>
      <c r="G41" s="17">
        <f>E41/C41*100</f>
        <v>100</v>
      </c>
      <c r="H41" s="17"/>
      <c r="I41" s="17"/>
      <c r="J41" s="18">
        <f t="shared" ref="J41:AE41" si="26">J42+J43</f>
        <v>100</v>
      </c>
      <c r="K41" s="18">
        <f t="shared" si="26"/>
        <v>100</v>
      </c>
      <c r="L41" s="25">
        <f t="shared" si="26"/>
        <v>0</v>
      </c>
      <c r="M41" s="25">
        <f t="shared" si="26"/>
        <v>0</v>
      </c>
      <c r="N41" s="25">
        <f t="shared" si="26"/>
        <v>268.8</v>
      </c>
      <c r="O41" s="25">
        <f t="shared" si="26"/>
        <v>0</v>
      </c>
      <c r="P41" s="25">
        <f t="shared" si="26"/>
        <v>140.30000000000001</v>
      </c>
      <c r="Q41" s="25">
        <f t="shared" si="26"/>
        <v>0</v>
      </c>
      <c r="R41" s="25">
        <f t="shared" si="26"/>
        <v>0</v>
      </c>
      <c r="S41" s="25">
        <f t="shared" si="26"/>
        <v>0</v>
      </c>
      <c r="T41" s="25">
        <f t="shared" si="26"/>
        <v>122</v>
      </c>
      <c r="U41" s="25">
        <f t="shared" si="26"/>
        <v>0</v>
      </c>
      <c r="V41" s="25">
        <f t="shared" si="26"/>
        <v>0</v>
      </c>
      <c r="W41" s="25">
        <f t="shared" si="26"/>
        <v>0</v>
      </c>
      <c r="X41" s="25">
        <f t="shared" si="26"/>
        <v>0</v>
      </c>
      <c r="Y41" s="25">
        <f t="shared" si="26"/>
        <v>0</v>
      </c>
      <c r="Z41" s="25">
        <f t="shared" si="26"/>
        <v>222.2</v>
      </c>
      <c r="AA41" s="25">
        <f t="shared" si="26"/>
        <v>0</v>
      </c>
      <c r="AB41" s="25">
        <f t="shared" si="26"/>
        <v>0</v>
      </c>
      <c r="AC41" s="25">
        <f t="shared" si="26"/>
        <v>0</v>
      </c>
      <c r="AD41" s="25">
        <f t="shared" si="26"/>
        <v>0</v>
      </c>
      <c r="AE41" s="25">
        <f t="shared" si="26"/>
        <v>0</v>
      </c>
      <c r="AF41" s="5"/>
    </row>
    <row r="42" spans="1:32" s="6" customFormat="1" ht="18.75">
      <c r="A42" s="45" t="s">
        <v>5</v>
      </c>
      <c r="B42" s="24">
        <f>H42+J42+L42+N42+P42+R42+T42+V42+X42+Z42+AB42+AD42</f>
        <v>228.5</v>
      </c>
      <c r="C42" s="17">
        <f>H42+J42</f>
        <v>0</v>
      </c>
      <c r="D42" s="17">
        <f>E42</f>
        <v>0</v>
      </c>
      <c r="E42" s="17">
        <f>I42+K42+M42+O42+Q42+S42+U42+W42+Y42+AA42+AC42+AE42</f>
        <v>0</v>
      </c>
      <c r="F42" s="2"/>
      <c r="G42" s="2"/>
      <c r="H42" s="2"/>
      <c r="I42" s="2"/>
      <c r="J42" s="3"/>
      <c r="K42" s="3"/>
      <c r="L42" s="53"/>
      <c r="M42" s="53"/>
      <c r="N42" s="26">
        <v>228.5</v>
      </c>
      <c r="O42" s="4"/>
      <c r="P42" s="2"/>
      <c r="Q42" s="2"/>
      <c r="R42" s="2"/>
      <c r="S42" s="2"/>
      <c r="T42" s="2"/>
      <c r="U42" s="2"/>
      <c r="V42" s="2"/>
      <c r="W42" s="2"/>
      <c r="X42" s="17"/>
      <c r="Y42" s="17"/>
      <c r="Z42" s="2"/>
      <c r="AA42" s="2"/>
      <c r="AB42" s="2"/>
      <c r="AC42" s="2"/>
      <c r="AD42" s="2"/>
      <c r="AE42" s="17"/>
      <c r="AF42" s="5"/>
    </row>
    <row r="43" spans="1:32" s="6" customFormat="1" ht="18.75">
      <c r="A43" s="45" t="s">
        <v>6</v>
      </c>
      <c r="B43" s="24">
        <f>J43+L43+N43+P43+R43+T43+V43+X43+Z43+AB43+AD43+H43</f>
        <v>624.79999999999995</v>
      </c>
      <c r="C43" s="17">
        <f>H43+J43</f>
        <v>100</v>
      </c>
      <c r="D43" s="17">
        <f>E43</f>
        <v>100</v>
      </c>
      <c r="E43" s="17">
        <f>I43+K43+M43+O43+Q43+S43+U43+W43+Y43+AA43+AC43+AE43</f>
        <v>100</v>
      </c>
      <c r="F43" s="17">
        <f>E43/B43*100</f>
        <v>16.005121638924457</v>
      </c>
      <c r="G43" s="17">
        <f>E43/C43*100</f>
        <v>100</v>
      </c>
      <c r="H43" s="2"/>
      <c r="I43" s="2"/>
      <c r="J43" s="18">
        <v>100</v>
      </c>
      <c r="K43" s="18">
        <v>100</v>
      </c>
      <c r="L43" s="53"/>
      <c r="M43" s="53"/>
      <c r="N43" s="26">
        <v>40.299999999999997</v>
      </c>
      <c r="O43" s="4"/>
      <c r="P43" s="17">
        <v>140.30000000000001</v>
      </c>
      <c r="Q43" s="17"/>
      <c r="R43" s="17"/>
      <c r="S43" s="17"/>
      <c r="T43" s="17">
        <v>122</v>
      </c>
      <c r="U43" s="2"/>
      <c r="V43" s="2"/>
      <c r="W43" s="2"/>
      <c r="X43" s="17"/>
      <c r="Y43" s="17"/>
      <c r="Z43" s="17">
        <v>222.2</v>
      </c>
      <c r="AA43" s="17"/>
      <c r="AB43" s="2"/>
      <c r="AC43" s="2"/>
      <c r="AD43" s="2"/>
      <c r="AE43" s="2"/>
      <c r="AF43" s="5"/>
    </row>
    <row r="44" spans="1:32" s="6" customFormat="1" ht="18.75">
      <c r="A44" s="45" t="s">
        <v>7</v>
      </c>
      <c r="B44" s="12"/>
      <c r="C44" s="17"/>
      <c r="D44" s="17"/>
      <c r="E44" s="2"/>
      <c r="F44" s="2"/>
      <c r="G44" s="2"/>
      <c r="H44" s="2"/>
      <c r="I44" s="2"/>
      <c r="J44" s="3"/>
      <c r="K44" s="3"/>
      <c r="L44" s="53"/>
      <c r="M44" s="53"/>
      <c r="N44" s="4"/>
      <c r="O44" s="4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5"/>
    </row>
    <row r="45" spans="1:32" s="6" customFormat="1" ht="18.75">
      <c r="A45" s="45" t="s">
        <v>8</v>
      </c>
      <c r="B45" s="12"/>
      <c r="C45" s="17"/>
      <c r="D45" s="17"/>
      <c r="E45" s="2"/>
      <c r="F45" s="2"/>
      <c r="G45" s="2"/>
      <c r="H45" s="2"/>
      <c r="I45" s="2"/>
      <c r="J45" s="3"/>
      <c r="K45" s="3"/>
      <c r="L45" s="53"/>
      <c r="M45" s="53"/>
      <c r="N45" s="4"/>
      <c r="O45" s="4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17"/>
      <c r="AF45" s="52"/>
    </row>
    <row r="46" spans="1:32" s="6" customFormat="1" ht="56.25">
      <c r="A46" s="19" t="s">
        <v>14</v>
      </c>
      <c r="B46" s="16">
        <f t="shared" ref="B46:S46" si="27">B47</f>
        <v>16.7</v>
      </c>
      <c r="C46" s="16">
        <f t="shared" si="27"/>
        <v>0</v>
      </c>
      <c r="D46" s="16">
        <f>D47</f>
        <v>0</v>
      </c>
      <c r="E46" s="16">
        <f t="shared" si="27"/>
        <v>0</v>
      </c>
      <c r="F46" s="16">
        <f t="shared" si="27"/>
        <v>0</v>
      </c>
      <c r="G46" s="16" t="e">
        <f t="shared" si="27"/>
        <v>#DIV/0!</v>
      </c>
      <c r="H46" s="16">
        <f t="shared" si="27"/>
        <v>0</v>
      </c>
      <c r="I46" s="16">
        <f t="shared" si="27"/>
        <v>0</v>
      </c>
      <c r="J46" s="18">
        <f t="shared" si="27"/>
        <v>0</v>
      </c>
      <c r="K46" s="18">
        <f t="shared" si="27"/>
        <v>0</v>
      </c>
      <c r="L46" s="16">
        <f t="shared" si="27"/>
        <v>0</v>
      </c>
      <c r="M46" s="16">
        <f t="shared" si="27"/>
        <v>0</v>
      </c>
      <c r="N46" s="16">
        <f t="shared" si="27"/>
        <v>0</v>
      </c>
      <c r="O46" s="16">
        <f t="shared" si="27"/>
        <v>0</v>
      </c>
      <c r="P46" s="16">
        <f t="shared" si="27"/>
        <v>0</v>
      </c>
      <c r="Q46" s="16">
        <f t="shared" si="27"/>
        <v>0</v>
      </c>
      <c r="R46" s="16">
        <f t="shared" si="27"/>
        <v>0</v>
      </c>
      <c r="S46" s="16">
        <f t="shared" si="27"/>
        <v>0</v>
      </c>
      <c r="T46" s="16">
        <f>T47</f>
        <v>0</v>
      </c>
      <c r="U46" s="16">
        <f>U47</f>
        <v>0</v>
      </c>
      <c r="V46" s="16">
        <f t="shared" ref="V46:AE46" si="28">V47</f>
        <v>0</v>
      </c>
      <c r="W46" s="16">
        <f t="shared" si="28"/>
        <v>0</v>
      </c>
      <c r="X46" s="16">
        <f t="shared" si="28"/>
        <v>0</v>
      </c>
      <c r="Y46" s="16">
        <f t="shared" si="28"/>
        <v>0</v>
      </c>
      <c r="Z46" s="16">
        <f t="shared" si="28"/>
        <v>16.7</v>
      </c>
      <c r="AA46" s="16">
        <f t="shared" si="28"/>
        <v>0</v>
      </c>
      <c r="AB46" s="16">
        <f t="shared" si="28"/>
        <v>0</v>
      </c>
      <c r="AC46" s="16">
        <f t="shared" si="28"/>
        <v>0</v>
      </c>
      <c r="AD46" s="16">
        <f t="shared" si="28"/>
        <v>0</v>
      </c>
      <c r="AE46" s="16">
        <f t="shared" si="28"/>
        <v>0</v>
      </c>
      <c r="AF46" s="16"/>
    </row>
    <row r="47" spans="1:32" s="6" customFormat="1" ht="18.75">
      <c r="A47" s="5" t="s">
        <v>4</v>
      </c>
      <c r="B47" s="24">
        <f>B48+B49+B50+B51</f>
        <v>16.7</v>
      </c>
      <c r="C47" s="24">
        <f t="shared" ref="C47" si="29">C48+C49+C50+C51</f>
        <v>0</v>
      </c>
      <c r="D47" s="24">
        <f t="shared" ref="D47" si="30">D48+D49+D50+D51</f>
        <v>0</v>
      </c>
      <c r="E47" s="24">
        <f t="shared" ref="E47" si="31">E48+E49+E50+E51</f>
        <v>0</v>
      </c>
      <c r="F47" s="17">
        <f>E47/B47*100</f>
        <v>0</v>
      </c>
      <c r="G47" s="17" t="e">
        <f>E47/C47*100</f>
        <v>#DIV/0!</v>
      </c>
      <c r="H47" s="12">
        <f t="shared" ref="H47:AE47" si="32">H48+H49+H50+H51</f>
        <v>0</v>
      </c>
      <c r="I47" s="12">
        <f t="shared" si="32"/>
        <v>0</v>
      </c>
      <c r="J47" s="13">
        <f t="shared" si="32"/>
        <v>0</v>
      </c>
      <c r="K47" s="13">
        <f t="shared" si="32"/>
        <v>0</v>
      </c>
      <c r="L47" s="24">
        <f t="shared" si="32"/>
        <v>0</v>
      </c>
      <c r="M47" s="24">
        <f t="shared" si="32"/>
        <v>0</v>
      </c>
      <c r="N47" s="24">
        <f t="shared" si="32"/>
        <v>0</v>
      </c>
      <c r="O47" s="24">
        <f t="shared" si="32"/>
        <v>0</v>
      </c>
      <c r="P47" s="24">
        <f t="shared" si="32"/>
        <v>0</v>
      </c>
      <c r="Q47" s="24">
        <f t="shared" si="32"/>
        <v>0</v>
      </c>
      <c r="R47" s="24">
        <f t="shared" si="32"/>
        <v>0</v>
      </c>
      <c r="S47" s="24">
        <f t="shared" si="32"/>
        <v>0</v>
      </c>
      <c r="T47" s="24">
        <f t="shared" si="32"/>
        <v>0</v>
      </c>
      <c r="U47" s="24">
        <f t="shared" si="32"/>
        <v>0</v>
      </c>
      <c r="V47" s="24">
        <f t="shared" si="32"/>
        <v>0</v>
      </c>
      <c r="W47" s="24">
        <f t="shared" si="32"/>
        <v>0</v>
      </c>
      <c r="X47" s="24">
        <f t="shared" si="32"/>
        <v>0</v>
      </c>
      <c r="Y47" s="24">
        <f t="shared" si="32"/>
        <v>0</v>
      </c>
      <c r="Z47" s="24">
        <f t="shared" si="32"/>
        <v>16.7</v>
      </c>
      <c r="AA47" s="24">
        <f t="shared" si="32"/>
        <v>0</v>
      </c>
      <c r="AB47" s="24">
        <f t="shared" si="32"/>
        <v>0</v>
      </c>
      <c r="AC47" s="24">
        <f t="shared" si="32"/>
        <v>0</v>
      </c>
      <c r="AD47" s="24">
        <f t="shared" si="32"/>
        <v>0</v>
      </c>
      <c r="AE47" s="24">
        <f t="shared" si="32"/>
        <v>0</v>
      </c>
      <c r="AF47" s="5"/>
    </row>
    <row r="48" spans="1:32" s="6" customFormat="1" ht="18.75">
      <c r="A48" s="45" t="s">
        <v>5</v>
      </c>
      <c r="B48" s="24">
        <f>H48+J48+L48+N48+P48+R48+T48+V48+X48+Z48+AB48+AD48</f>
        <v>0</v>
      </c>
      <c r="C48" s="17">
        <f>H48+J48</f>
        <v>0</v>
      </c>
      <c r="D48" s="17">
        <f>E48</f>
        <v>0</v>
      </c>
      <c r="E48" s="17">
        <f>I48+K48+M48+O48+Q48+S48+U48+W48+Y48+AA48+AC48+AE48</f>
        <v>0</v>
      </c>
      <c r="F48" s="2"/>
      <c r="G48" s="2"/>
      <c r="H48" s="17"/>
      <c r="I48" s="17"/>
      <c r="J48" s="18"/>
      <c r="K48" s="18"/>
      <c r="L48" s="25"/>
      <c r="M48" s="25"/>
      <c r="N48" s="26"/>
      <c r="O48" s="26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5"/>
    </row>
    <row r="49" spans="1:32" s="6" customFormat="1" ht="18.75">
      <c r="A49" s="45" t="s">
        <v>6</v>
      </c>
      <c r="B49" s="24">
        <f>J49+L49+N49+P49+R49+T49+V49+X49+Z49+AB49+AD49+H49</f>
        <v>0</v>
      </c>
      <c r="C49" s="17">
        <f>H49+J49</f>
        <v>0</v>
      </c>
      <c r="D49" s="17">
        <f>E49</f>
        <v>0</v>
      </c>
      <c r="E49" s="17">
        <f>I49+K49+M49+O49+Q49+S49+U49+W49+Y49+AA49+AC49+AE49</f>
        <v>0</v>
      </c>
      <c r="F49" s="17" t="e">
        <f>E49/B49*100</f>
        <v>#DIV/0!</v>
      </c>
      <c r="G49" s="17" t="e">
        <f>E49/C49*100</f>
        <v>#DIV/0!</v>
      </c>
      <c r="H49" s="2"/>
      <c r="I49" s="2"/>
      <c r="J49" s="18"/>
      <c r="K49" s="18"/>
      <c r="L49" s="25"/>
      <c r="M49" s="25"/>
      <c r="N49" s="4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5"/>
    </row>
    <row r="50" spans="1:32" s="6" customFormat="1" ht="18.75">
      <c r="A50" s="45" t="s">
        <v>7</v>
      </c>
      <c r="B50" s="24">
        <f>J50+L50+N50+P50+R50+T50+V50+X50+Z50+AB50+AD50</f>
        <v>16.7</v>
      </c>
      <c r="C50" s="17">
        <f>H50+J50</f>
        <v>0</v>
      </c>
      <c r="D50" s="17">
        <f>E50</f>
        <v>0</v>
      </c>
      <c r="E50" s="17">
        <f>I50+K50+M50+O50+Q50+S50+U50+W50+Y50+AA50+AC50+AE50</f>
        <v>0</v>
      </c>
      <c r="F50" s="2"/>
      <c r="G50" s="2"/>
      <c r="H50" s="2"/>
      <c r="I50" s="2"/>
      <c r="J50" s="3"/>
      <c r="K50" s="3"/>
      <c r="L50" s="53"/>
      <c r="M50" s="53"/>
      <c r="N50" s="4"/>
      <c r="O50" s="4"/>
      <c r="P50" s="2"/>
      <c r="Q50" s="2"/>
      <c r="R50" s="2"/>
      <c r="S50" s="2"/>
      <c r="T50" s="2"/>
      <c r="U50" s="2"/>
      <c r="V50" s="2"/>
      <c r="W50" s="2"/>
      <c r="X50" s="2"/>
      <c r="Y50" s="2"/>
      <c r="Z50" s="17">
        <v>16.7</v>
      </c>
      <c r="AA50" s="2"/>
      <c r="AB50" s="2"/>
      <c r="AC50" s="2"/>
      <c r="AD50" s="2"/>
      <c r="AE50" s="17"/>
      <c r="AF50" s="5"/>
    </row>
    <row r="51" spans="1:32" s="6" customFormat="1" ht="18.75">
      <c r="A51" s="45" t="s">
        <v>8</v>
      </c>
      <c r="B51" s="12"/>
      <c r="C51" s="17"/>
      <c r="D51" s="17"/>
      <c r="E51" s="2"/>
      <c r="F51" s="2"/>
      <c r="G51" s="2"/>
      <c r="H51" s="2"/>
      <c r="I51" s="2"/>
      <c r="J51" s="3"/>
      <c r="K51" s="3"/>
      <c r="L51" s="53"/>
      <c r="M51" s="53"/>
      <c r="N51" s="4"/>
      <c r="O51" s="4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5"/>
    </row>
    <row r="52" spans="1:32" s="6" customFormat="1" ht="37.5">
      <c r="A52" s="19" t="s">
        <v>15</v>
      </c>
      <c r="B52" s="16">
        <f t="shared" ref="B52:S52" si="33">B53</f>
        <v>144.6</v>
      </c>
      <c r="C52" s="16">
        <f t="shared" si="33"/>
        <v>44.1</v>
      </c>
      <c r="D52" s="16">
        <f>D53</f>
        <v>44.1</v>
      </c>
      <c r="E52" s="16">
        <f t="shared" si="33"/>
        <v>44.1</v>
      </c>
      <c r="F52" s="16">
        <f t="shared" si="33"/>
        <v>30.497925311203321</v>
      </c>
      <c r="G52" s="16">
        <f t="shared" si="33"/>
        <v>100</v>
      </c>
      <c r="H52" s="16">
        <f t="shared" si="33"/>
        <v>0</v>
      </c>
      <c r="I52" s="16">
        <f t="shared" si="33"/>
        <v>0</v>
      </c>
      <c r="J52" s="18">
        <f t="shared" si="33"/>
        <v>44.1</v>
      </c>
      <c r="K52" s="18">
        <f t="shared" si="33"/>
        <v>44.1</v>
      </c>
      <c r="L52" s="16">
        <f t="shared" si="33"/>
        <v>100.5</v>
      </c>
      <c r="M52" s="16">
        <f t="shared" si="33"/>
        <v>0</v>
      </c>
      <c r="N52" s="16">
        <f t="shared" si="33"/>
        <v>0</v>
      </c>
      <c r="O52" s="16">
        <f t="shared" si="33"/>
        <v>0</v>
      </c>
      <c r="P52" s="16">
        <f t="shared" si="33"/>
        <v>0</v>
      </c>
      <c r="Q52" s="16">
        <f t="shared" si="33"/>
        <v>0</v>
      </c>
      <c r="R52" s="16">
        <f t="shared" si="33"/>
        <v>0</v>
      </c>
      <c r="S52" s="16">
        <f t="shared" si="33"/>
        <v>0</v>
      </c>
      <c r="T52" s="16">
        <f>T53</f>
        <v>0</v>
      </c>
      <c r="U52" s="16">
        <f>U53</f>
        <v>0</v>
      </c>
      <c r="V52" s="16">
        <f t="shared" ref="V52:AE52" si="34">V53</f>
        <v>0</v>
      </c>
      <c r="W52" s="16">
        <f t="shared" si="34"/>
        <v>0</v>
      </c>
      <c r="X52" s="16">
        <f t="shared" si="34"/>
        <v>0</v>
      </c>
      <c r="Y52" s="16">
        <f t="shared" si="34"/>
        <v>0</v>
      </c>
      <c r="Z52" s="16">
        <f t="shared" si="34"/>
        <v>0</v>
      </c>
      <c r="AA52" s="16">
        <f t="shared" si="34"/>
        <v>0</v>
      </c>
      <c r="AB52" s="16">
        <f t="shared" si="34"/>
        <v>0</v>
      </c>
      <c r="AC52" s="16">
        <f t="shared" si="34"/>
        <v>0</v>
      </c>
      <c r="AD52" s="16">
        <f t="shared" si="34"/>
        <v>0</v>
      </c>
      <c r="AE52" s="16">
        <f t="shared" si="34"/>
        <v>0</v>
      </c>
      <c r="AF52" s="16"/>
    </row>
    <row r="53" spans="1:32" s="6" customFormat="1" ht="18.75">
      <c r="A53" s="5" t="s">
        <v>4</v>
      </c>
      <c r="B53" s="24">
        <f>B54+B55+B56+B57</f>
        <v>144.6</v>
      </c>
      <c r="C53" s="24">
        <f t="shared" ref="C53" si="35">C54+C55+C56+C57</f>
        <v>44.1</v>
      </c>
      <c r="D53" s="24">
        <f t="shared" ref="D53" si="36">D54+D55+D56+D57</f>
        <v>44.1</v>
      </c>
      <c r="E53" s="24">
        <f t="shared" ref="E53" si="37">E54+E55+E56+E57</f>
        <v>44.1</v>
      </c>
      <c r="F53" s="17">
        <f>E53/B53*100</f>
        <v>30.497925311203321</v>
      </c>
      <c r="G53" s="17">
        <f>E53/C53*100</f>
        <v>100</v>
      </c>
      <c r="H53" s="17">
        <f t="shared" ref="H53:AD53" si="38">H54+H55</f>
        <v>0</v>
      </c>
      <c r="I53" s="17">
        <f t="shared" si="38"/>
        <v>0</v>
      </c>
      <c r="J53" s="18">
        <f t="shared" si="38"/>
        <v>44.1</v>
      </c>
      <c r="K53" s="18">
        <f t="shared" si="38"/>
        <v>44.1</v>
      </c>
      <c r="L53" s="25">
        <f t="shared" si="38"/>
        <v>100.5</v>
      </c>
      <c r="M53" s="25">
        <f t="shared" si="38"/>
        <v>0</v>
      </c>
      <c r="N53" s="26">
        <f t="shared" si="38"/>
        <v>0</v>
      </c>
      <c r="O53" s="26">
        <f t="shared" si="38"/>
        <v>0</v>
      </c>
      <c r="P53" s="17">
        <f t="shared" si="38"/>
        <v>0</v>
      </c>
      <c r="Q53" s="17">
        <f t="shared" si="38"/>
        <v>0</v>
      </c>
      <c r="R53" s="17">
        <f t="shared" si="38"/>
        <v>0</v>
      </c>
      <c r="S53" s="17">
        <f t="shared" si="38"/>
        <v>0</v>
      </c>
      <c r="T53" s="17">
        <f t="shared" si="38"/>
        <v>0</v>
      </c>
      <c r="U53" s="17">
        <f t="shared" si="38"/>
        <v>0</v>
      </c>
      <c r="V53" s="17">
        <f t="shared" si="38"/>
        <v>0</v>
      </c>
      <c r="W53" s="17">
        <f t="shared" si="38"/>
        <v>0</v>
      </c>
      <c r="X53" s="17">
        <f t="shared" si="38"/>
        <v>0</v>
      </c>
      <c r="Y53" s="17">
        <f t="shared" si="38"/>
        <v>0</v>
      </c>
      <c r="Z53" s="17">
        <f t="shared" si="38"/>
        <v>0</v>
      </c>
      <c r="AA53" s="17">
        <f t="shared" si="38"/>
        <v>0</v>
      </c>
      <c r="AB53" s="17">
        <f t="shared" si="38"/>
        <v>0</v>
      </c>
      <c r="AC53" s="17">
        <f t="shared" si="38"/>
        <v>0</v>
      </c>
      <c r="AD53" s="17">
        <f t="shared" si="38"/>
        <v>0</v>
      </c>
      <c r="AE53" s="12">
        <f>AE54</f>
        <v>0</v>
      </c>
      <c r="AF53" s="5"/>
    </row>
    <row r="54" spans="1:32" s="6" customFormat="1" ht="18.75">
      <c r="A54" s="45" t="s">
        <v>5</v>
      </c>
      <c r="B54" s="24">
        <f>H54+J54+L54+N54+P54+R54+T54+V54+X54+Z54+AB54+AD54</f>
        <v>0</v>
      </c>
      <c r="C54" s="17">
        <f>H54+J54</f>
        <v>0</v>
      </c>
      <c r="D54" s="17">
        <f>E54</f>
        <v>0</v>
      </c>
      <c r="E54" s="17">
        <f>I54+K54+M54+O54+Q54+S54+U54+W54+Y54+AA54+AC54+AE54</f>
        <v>0</v>
      </c>
      <c r="F54" s="2"/>
      <c r="G54" s="2"/>
      <c r="H54" s="17"/>
      <c r="I54" s="17"/>
      <c r="J54" s="18"/>
      <c r="K54" s="18"/>
      <c r="L54" s="25"/>
      <c r="M54" s="25"/>
      <c r="N54" s="26"/>
      <c r="O54" s="26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5"/>
    </row>
    <row r="55" spans="1:32" s="6" customFormat="1" ht="18.75">
      <c r="A55" s="45" t="s">
        <v>6</v>
      </c>
      <c r="B55" s="24">
        <f>J55+L55+N55+P55+R55+T55+V55+X55+Z55+AB55+AD55+H55</f>
        <v>144.6</v>
      </c>
      <c r="C55" s="17">
        <f>H55+J55</f>
        <v>44.1</v>
      </c>
      <c r="D55" s="17">
        <f>E55</f>
        <v>44.1</v>
      </c>
      <c r="E55" s="17">
        <f>I55+K55+M55+O55+Q55+S55+U55+W55+Y55+AA55+AC55+AE55</f>
        <v>44.1</v>
      </c>
      <c r="F55" s="17">
        <f>E55/B55*100</f>
        <v>30.497925311203321</v>
      </c>
      <c r="G55" s="17">
        <f>E55/C55*100</f>
        <v>100</v>
      </c>
      <c r="H55" s="2"/>
      <c r="I55" s="2"/>
      <c r="J55" s="18">
        <v>44.1</v>
      </c>
      <c r="K55" s="18">
        <v>44.1</v>
      </c>
      <c r="L55" s="25">
        <v>100.5</v>
      </c>
      <c r="M55" s="25"/>
      <c r="N55" s="4"/>
      <c r="O55" s="4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5"/>
    </row>
    <row r="56" spans="1:32" s="6" customFormat="1" ht="18.75">
      <c r="A56" s="45" t="s">
        <v>7</v>
      </c>
      <c r="B56" s="12"/>
      <c r="C56" s="17"/>
      <c r="D56" s="17"/>
      <c r="E56" s="2"/>
      <c r="F56" s="2"/>
      <c r="G56" s="2"/>
      <c r="H56" s="2"/>
      <c r="I56" s="2"/>
      <c r="J56" s="3"/>
      <c r="K56" s="3"/>
      <c r="L56" s="53"/>
      <c r="M56" s="53"/>
      <c r="N56" s="4"/>
      <c r="O56" s="4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17"/>
      <c r="AF56" s="5"/>
    </row>
    <row r="57" spans="1:32" s="6" customFormat="1" ht="18.75">
      <c r="A57" s="45" t="s">
        <v>8</v>
      </c>
      <c r="B57" s="12"/>
      <c r="C57" s="17"/>
      <c r="D57" s="17"/>
      <c r="E57" s="2"/>
      <c r="F57" s="2"/>
      <c r="G57" s="2"/>
      <c r="H57" s="2"/>
      <c r="I57" s="2"/>
      <c r="J57" s="3"/>
      <c r="K57" s="3"/>
      <c r="L57" s="53"/>
      <c r="M57" s="53"/>
      <c r="N57" s="4"/>
      <c r="O57" s="4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5"/>
    </row>
    <row r="58" spans="1:32" s="6" customFormat="1" ht="75">
      <c r="A58" s="19" t="s">
        <v>16</v>
      </c>
      <c r="B58" s="16">
        <f t="shared" ref="B58:S58" si="39">B59</f>
        <v>34350.794999999998</v>
      </c>
      <c r="C58" s="16">
        <f t="shared" si="39"/>
        <v>3993.2630000000004</v>
      </c>
      <c r="D58" s="16">
        <f>D59</f>
        <v>3273.3</v>
      </c>
      <c r="E58" s="16">
        <f t="shared" si="39"/>
        <v>3273.3</v>
      </c>
      <c r="F58" s="16">
        <f t="shared" si="39"/>
        <v>9.5290371008880594</v>
      </c>
      <c r="G58" s="16">
        <f t="shared" si="39"/>
        <v>81.970558913850653</v>
      </c>
      <c r="H58" s="16">
        <f t="shared" si="39"/>
        <v>1242.69</v>
      </c>
      <c r="I58" s="16">
        <f t="shared" si="39"/>
        <v>849.1</v>
      </c>
      <c r="J58" s="18">
        <f t="shared" si="39"/>
        <v>2750.5730000000003</v>
      </c>
      <c r="K58" s="18">
        <f t="shared" si="39"/>
        <v>2424.2000000000003</v>
      </c>
      <c r="L58" s="16">
        <f t="shared" si="39"/>
        <v>3363.7260000000001</v>
      </c>
      <c r="M58" s="16">
        <f t="shared" si="39"/>
        <v>0</v>
      </c>
      <c r="N58" s="16">
        <f t="shared" si="39"/>
        <v>2765.0200000000004</v>
      </c>
      <c r="O58" s="16">
        <f t="shared" si="39"/>
        <v>0</v>
      </c>
      <c r="P58" s="16">
        <f t="shared" si="39"/>
        <v>3151.9</v>
      </c>
      <c r="Q58" s="16">
        <f t="shared" si="39"/>
        <v>0</v>
      </c>
      <c r="R58" s="16">
        <f t="shared" si="39"/>
        <v>2873.9050000000002</v>
      </c>
      <c r="S58" s="16">
        <f t="shared" si="39"/>
        <v>0</v>
      </c>
      <c r="T58" s="16">
        <f>T59</f>
        <v>2875.0200000000004</v>
      </c>
      <c r="U58" s="16">
        <f>U59</f>
        <v>0</v>
      </c>
      <c r="V58" s="16">
        <f t="shared" ref="V58:AE58" si="40">V59</f>
        <v>2658.0240000000003</v>
      </c>
      <c r="W58" s="16">
        <f t="shared" si="40"/>
        <v>0</v>
      </c>
      <c r="X58" s="16">
        <f t="shared" si="40"/>
        <v>2993.9</v>
      </c>
      <c r="Y58" s="16">
        <f t="shared" si="40"/>
        <v>0</v>
      </c>
      <c r="Z58" s="16">
        <f t="shared" si="40"/>
        <v>2794.7560000000003</v>
      </c>
      <c r="AA58" s="16">
        <f t="shared" si="40"/>
        <v>0</v>
      </c>
      <c r="AB58" s="16">
        <f t="shared" si="40"/>
        <v>2663.3780000000002</v>
      </c>
      <c r="AC58" s="16">
        <f t="shared" si="40"/>
        <v>0</v>
      </c>
      <c r="AD58" s="16">
        <f t="shared" si="40"/>
        <v>4217.9030000000002</v>
      </c>
      <c r="AE58" s="16">
        <f t="shared" si="40"/>
        <v>0</v>
      </c>
      <c r="AF58" s="14"/>
    </row>
    <row r="59" spans="1:32" s="6" customFormat="1" ht="18.75">
      <c r="A59" s="5" t="s">
        <v>4</v>
      </c>
      <c r="B59" s="24">
        <f>B60+B61+B62+B63</f>
        <v>34350.794999999998</v>
      </c>
      <c r="C59" s="24">
        <f t="shared" ref="C59" si="41">C60+C61+C62+C63</f>
        <v>3993.2630000000004</v>
      </c>
      <c r="D59" s="24">
        <f t="shared" ref="D59" si="42">D60+D61+D62+D63</f>
        <v>3273.3</v>
      </c>
      <c r="E59" s="24">
        <f t="shared" ref="E59" si="43">E60+E61+E62+E63</f>
        <v>3273.3</v>
      </c>
      <c r="F59" s="17">
        <f>E59/B59*100</f>
        <v>9.5290371008880594</v>
      </c>
      <c r="G59" s="17">
        <f>E59/C59*100</f>
        <v>81.970558913850653</v>
      </c>
      <c r="H59" s="17">
        <f t="shared" ref="H59:AD59" si="44">H60+H61</f>
        <v>1242.69</v>
      </c>
      <c r="I59" s="17">
        <f t="shared" si="44"/>
        <v>849.1</v>
      </c>
      <c r="J59" s="18">
        <f t="shared" si="44"/>
        <v>2750.5730000000003</v>
      </c>
      <c r="K59" s="18">
        <f t="shared" si="44"/>
        <v>2424.2000000000003</v>
      </c>
      <c r="L59" s="25">
        <f t="shared" si="44"/>
        <v>3363.7260000000001</v>
      </c>
      <c r="M59" s="25">
        <f t="shared" si="44"/>
        <v>0</v>
      </c>
      <c r="N59" s="26">
        <f t="shared" si="44"/>
        <v>2765.0200000000004</v>
      </c>
      <c r="O59" s="26">
        <f t="shared" si="44"/>
        <v>0</v>
      </c>
      <c r="P59" s="17">
        <f t="shared" si="44"/>
        <v>3151.9</v>
      </c>
      <c r="Q59" s="17">
        <f t="shared" si="44"/>
        <v>0</v>
      </c>
      <c r="R59" s="17">
        <f t="shared" si="44"/>
        <v>2873.9050000000002</v>
      </c>
      <c r="S59" s="17">
        <f t="shared" si="44"/>
        <v>0</v>
      </c>
      <c r="T59" s="17">
        <f t="shared" si="44"/>
        <v>2875.0200000000004</v>
      </c>
      <c r="U59" s="17">
        <f t="shared" si="44"/>
        <v>0</v>
      </c>
      <c r="V59" s="17">
        <f t="shared" si="44"/>
        <v>2658.0240000000003</v>
      </c>
      <c r="W59" s="17">
        <f t="shared" si="44"/>
        <v>0</v>
      </c>
      <c r="X59" s="17">
        <f t="shared" si="44"/>
        <v>2993.9</v>
      </c>
      <c r="Y59" s="17">
        <f t="shared" si="44"/>
        <v>0</v>
      </c>
      <c r="Z59" s="17">
        <f t="shared" si="44"/>
        <v>2794.7560000000003</v>
      </c>
      <c r="AA59" s="17">
        <f t="shared" si="44"/>
        <v>0</v>
      </c>
      <c r="AB59" s="17">
        <f t="shared" si="44"/>
        <v>2663.3780000000002</v>
      </c>
      <c r="AC59" s="17">
        <f t="shared" si="44"/>
        <v>0</v>
      </c>
      <c r="AD59" s="17">
        <f t="shared" si="44"/>
        <v>4217.9030000000002</v>
      </c>
      <c r="AE59" s="12">
        <f>AE60</f>
        <v>0</v>
      </c>
      <c r="AF59" s="5"/>
    </row>
    <row r="60" spans="1:32" s="6" customFormat="1" ht="18.75">
      <c r="A60" s="45" t="s">
        <v>5</v>
      </c>
      <c r="B60" s="24">
        <f>H60+J60+L60+N60+P60+R60+T60+V60+X60+Z60+AB60+AD60</f>
        <v>4285.0000000000009</v>
      </c>
      <c r="C60" s="17">
        <f>H60+J60</f>
        <v>494.3</v>
      </c>
      <c r="D60" s="17">
        <f>E60</f>
        <v>494.3</v>
      </c>
      <c r="E60" s="17">
        <f>I60+K60+M60+O60+Q60+S60+U60+W60+Y60+AA60+AC60+AE60</f>
        <v>494.3</v>
      </c>
      <c r="F60" s="17"/>
      <c r="G60" s="17"/>
      <c r="H60" s="17">
        <v>137</v>
      </c>
      <c r="I60" s="17">
        <v>19</v>
      </c>
      <c r="J60" s="18">
        <v>357.3</v>
      </c>
      <c r="K60" s="18">
        <v>475.3</v>
      </c>
      <c r="L60" s="25">
        <v>357.3</v>
      </c>
      <c r="M60" s="25"/>
      <c r="N60" s="26">
        <v>357.3</v>
      </c>
      <c r="O60" s="26"/>
      <c r="P60" s="17">
        <v>357.3</v>
      </c>
      <c r="Q60" s="17"/>
      <c r="R60" s="17">
        <v>357.3</v>
      </c>
      <c r="S60" s="17"/>
      <c r="T60" s="17">
        <v>357.3</v>
      </c>
      <c r="U60" s="17"/>
      <c r="V60" s="17">
        <v>357.3</v>
      </c>
      <c r="W60" s="17"/>
      <c r="X60" s="17">
        <v>357.3</v>
      </c>
      <c r="Y60" s="17"/>
      <c r="Z60" s="17">
        <v>357.3</v>
      </c>
      <c r="AA60" s="17"/>
      <c r="AB60" s="17">
        <v>357.3</v>
      </c>
      <c r="AC60" s="17"/>
      <c r="AD60" s="17">
        <v>575</v>
      </c>
      <c r="AE60" s="17"/>
      <c r="AF60" s="5"/>
    </row>
    <row r="61" spans="1:32" s="6" customFormat="1" ht="18.75">
      <c r="A61" s="45" t="s">
        <v>6</v>
      </c>
      <c r="B61" s="24">
        <f>J61+L61+N61+P61+R61+T61+V61+X61+Z61+AB61+AD61+H61</f>
        <v>30065.794999999995</v>
      </c>
      <c r="C61" s="17">
        <f>H61+J61</f>
        <v>3498.9630000000002</v>
      </c>
      <c r="D61" s="17">
        <f>E61</f>
        <v>2779</v>
      </c>
      <c r="E61" s="17">
        <f>I61+K61+M61+O61+Q61+S61+U61+W61+Y61+AA61+AC61+AE61</f>
        <v>2779</v>
      </c>
      <c r="F61" s="17">
        <f>E61/B61*100</f>
        <v>9.2430617583869008</v>
      </c>
      <c r="G61" s="17">
        <f>E61/C61*100</f>
        <v>79.423532057926877</v>
      </c>
      <c r="H61" s="17">
        <f>1075.99+29.7</f>
        <v>1105.69</v>
      </c>
      <c r="I61" s="17">
        <v>830.1</v>
      </c>
      <c r="J61" s="18">
        <f>2314.873+78.4</f>
        <v>2393.2730000000001</v>
      </c>
      <c r="K61" s="18">
        <v>1948.9</v>
      </c>
      <c r="L61" s="25">
        <v>3006.4259999999999</v>
      </c>
      <c r="M61" s="25"/>
      <c r="N61" s="26">
        <f>2329.32+78.4</f>
        <v>2407.7200000000003</v>
      </c>
      <c r="O61" s="26"/>
      <c r="P61" s="17">
        <f>2716.2+78.4</f>
        <v>2794.6</v>
      </c>
      <c r="Q61" s="17"/>
      <c r="R61" s="17">
        <f>2438.205+78.4</f>
        <v>2516.605</v>
      </c>
      <c r="S61" s="17"/>
      <c r="T61" s="17">
        <f>2439.32+78.4</f>
        <v>2517.7200000000003</v>
      </c>
      <c r="U61" s="17"/>
      <c r="V61" s="17">
        <f>2222.324+78.4</f>
        <v>2300.7240000000002</v>
      </c>
      <c r="W61" s="17"/>
      <c r="X61" s="17">
        <f>2558.2+78.4</f>
        <v>2636.6</v>
      </c>
      <c r="Y61" s="17"/>
      <c r="Z61" s="17">
        <f>2360.056+77.4</f>
        <v>2437.4560000000001</v>
      </c>
      <c r="AA61" s="17"/>
      <c r="AB61" s="17">
        <v>2306.078</v>
      </c>
      <c r="AC61" s="17"/>
      <c r="AD61" s="17">
        <v>3642.9029999999998</v>
      </c>
      <c r="AE61" s="2"/>
      <c r="AF61" s="5"/>
    </row>
    <row r="62" spans="1:32" s="6" customFormat="1" ht="18.75">
      <c r="A62" s="45" t="s">
        <v>7</v>
      </c>
      <c r="B62" s="12"/>
      <c r="C62" s="17"/>
      <c r="D62" s="17"/>
      <c r="E62" s="2"/>
      <c r="F62" s="2"/>
      <c r="G62" s="2"/>
      <c r="H62" s="2"/>
      <c r="I62" s="2"/>
      <c r="J62" s="3"/>
      <c r="K62" s="3"/>
      <c r="L62" s="53"/>
      <c r="M62" s="53"/>
      <c r="N62" s="4"/>
      <c r="O62" s="4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17"/>
      <c r="AF62" s="5"/>
    </row>
    <row r="63" spans="1:32" s="6" customFormat="1" ht="18.75">
      <c r="A63" s="45" t="s">
        <v>8</v>
      </c>
      <c r="B63" s="12"/>
      <c r="C63" s="17"/>
      <c r="D63" s="17"/>
      <c r="E63" s="2"/>
      <c r="F63" s="2"/>
      <c r="G63" s="2"/>
      <c r="H63" s="2"/>
      <c r="I63" s="2"/>
      <c r="J63" s="3"/>
      <c r="K63" s="3"/>
      <c r="L63" s="53"/>
      <c r="M63" s="53"/>
      <c r="N63" s="4"/>
      <c r="O63" s="4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5"/>
    </row>
    <row r="64" spans="1:32" s="6" customFormat="1" ht="131.25">
      <c r="A64" s="19" t="s">
        <v>17</v>
      </c>
      <c r="B64" s="16">
        <f t="shared" ref="B64:S64" si="45">B65</f>
        <v>56.2</v>
      </c>
      <c r="C64" s="16">
        <f t="shared" si="45"/>
        <v>0</v>
      </c>
      <c r="D64" s="16">
        <f>D65</f>
        <v>0</v>
      </c>
      <c r="E64" s="16">
        <f t="shared" si="45"/>
        <v>0</v>
      </c>
      <c r="F64" s="16">
        <f t="shared" si="45"/>
        <v>0</v>
      </c>
      <c r="G64" s="16" t="e">
        <f t="shared" si="45"/>
        <v>#DIV/0!</v>
      </c>
      <c r="H64" s="16">
        <f t="shared" si="45"/>
        <v>0</v>
      </c>
      <c r="I64" s="16">
        <f t="shared" si="45"/>
        <v>0</v>
      </c>
      <c r="J64" s="18">
        <f t="shared" si="45"/>
        <v>0</v>
      </c>
      <c r="K64" s="18">
        <f t="shared" si="45"/>
        <v>0</v>
      </c>
      <c r="L64" s="16">
        <f t="shared" si="45"/>
        <v>0</v>
      </c>
      <c r="M64" s="16">
        <f t="shared" si="45"/>
        <v>0</v>
      </c>
      <c r="N64" s="16">
        <f t="shared" si="45"/>
        <v>0</v>
      </c>
      <c r="O64" s="16">
        <f t="shared" si="45"/>
        <v>0</v>
      </c>
      <c r="P64" s="16">
        <f t="shared" si="45"/>
        <v>0</v>
      </c>
      <c r="Q64" s="16">
        <f t="shared" si="45"/>
        <v>0</v>
      </c>
      <c r="R64" s="16">
        <f t="shared" si="45"/>
        <v>53.7</v>
      </c>
      <c r="S64" s="16">
        <f t="shared" si="45"/>
        <v>0</v>
      </c>
      <c r="T64" s="16">
        <f>T65</f>
        <v>0</v>
      </c>
      <c r="U64" s="16">
        <f>U65</f>
        <v>0</v>
      </c>
      <c r="V64" s="16">
        <f t="shared" ref="V64:AE64" si="46">V65</f>
        <v>2.5</v>
      </c>
      <c r="W64" s="16">
        <f t="shared" si="46"/>
        <v>0</v>
      </c>
      <c r="X64" s="16">
        <f t="shared" si="46"/>
        <v>0</v>
      </c>
      <c r="Y64" s="16">
        <f t="shared" si="46"/>
        <v>0</v>
      </c>
      <c r="Z64" s="16">
        <f t="shared" si="46"/>
        <v>0</v>
      </c>
      <c r="AA64" s="16">
        <f t="shared" si="46"/>
        <v>0</v>
      </c>
      <c r="AB64" s="16">
        <f t="shared" si="46"/>
        <v>0</v>
      </c>
      <c r="AC64" s="16">
        <f t="shared" si="46"/>
        <v>0</v>
      </c>
      <c r="AD64" s="16">
        <f t="shared" si="46"/>
        <v>0</v>
      </c>
      <c r="AE64" s="16">
        <f t="shared" si="46"/>
        <v>0</v>
      </c>
      <c r="AF64" s="20"/>
    </row>
    <row r="65" spans="1:32" s="6" customFormat="1" ht="18.75">
      <c r="A65" s="5" t="s">
        <v>4</v>
      </c>
      <c r="B65" s="24">
        <f>B66+B67+B68+B69</f>
        <v>56.2</v>
      </c>
      <c r="C65" s="24">
        <f t="shared" ref="C65" si="47">C66+C67+C68+C69</f>
        <v>0</v>
      </c>
      <c r="D65" s="24">
        <f t="shared" ref="D65" si="48">D66+D67+D68+D69</f>
        <v>0</v>
      </c>
      <c r="E65" s="24">
        <f t="shared" ref="E65" si="49">E66+E67+E68+E69</f>
        <v>0</v>
      </c>
      <c r="F65" s="25">
        <f t="shared" ref="F65:AE65" si="50">F66+F67+F68+F69</f>
        <v>0</v>
      </c>
      <c r="G65" s="25" t="e">
        <f t="shared" si="50"/>
        <v>#DIV/0!</v>
      </c>
      <c r="H65" s="17">
        <f t="shared" si="50"/>
        <v>0</v>
      </c>
      <c r="I65" s="17">
        <f t="shared" si="50"/>
        <v>0</v>
      </c>
      <c r="J65" s="18">
        <f t="shared" si="50"/>
        <v>0</v>
      </c>
      <c r="K65" s="18">
        <f t="shared" si="50"/>
        <v>0</v>
      </c>
      <c r="L65" s="25">
        <f t="shared" si="50"/>
        <v>0</v>
      </c>
      <c r="M65" s="25">
        <f t="shared" si="50"/>
        <v>0</v>
      </c>
      <c r="N65" s="26">
        <f t="shared" si="50"/>
        <v>0</v>
      </c>
      <c r="O65" s="26">
        <f t="shared" si="50"/>
        <v>0</v>
      </c>
      <c r="P65" s="17">
        <f t="shared" si="50"/>
        <v>0</v>
      </c>
      <c r="Q65" s="17">
        <f t="shared" si="50"/>
        <v>0</v>
      </c>
      <c r="R65" s="17">
        <f t="shared" si="50"/>
        <v>53.7</v>
      </c>
      <c r="S65" s="17">
        <f t="shared" si="50"/>
        <v>0</v>
      </c>
      <c r="T65" s="17">
        <f t="shared" si="50"/>
        <v>0</v>
      </c>
      <c r="U65" s="17">
        <f t="shared" si="50"/>
        <v>0</v>
      </c>
      <c r="V65" s="17">
        <f t="shared" si="50"/>
        <v>2.5</v>
      </c>
      <c r="W65" s="17">
        <f t="shared" si="50"/>
        <v>0</v>
      </c>
      <c r="X65" s="17">
        <f t="shared" si="50"/>
        <v>0</v>
      </c>
      <c r="Y65" s="17">
        <f t="shared" si="50"/>
        <v>0</v>
      </c>
      <c r="Z65" s="17">
        <f t="shared" si="50"/>
        <v>0</v>
      </c>
      <c r="AA65" s="17">
        <f t="shared" si="50"/>
        <v>0</v>
      </c>
      <c r="AB65" s="17">
        <f t="shared" si="50"/>
        <v>0</v>
      </c>
      <c r="AC65" s="17">
        <f t="shared" si="50"/>
        <v>0</v>
      </c>
      <c r="AD65" s="17">
        <f t="shared" si="50"/>
        <v>0</v>
      </c>
      <c r="AE65" s="12">
        <f t="shared" si="50"/>
        <v>0</v>
      </c>
      <c r="AF65" s="5"/>
    </row>
    <row r="66" spans="1:32" s="6" customFormat="1" ht="18.75">
      <c r="A66" s="45" t="s">
        <v>5</v>
      </c>
      <c r="B66" s="24">
        <f>H66+J66+L66+N66+P66+R66+T66+V66+X66+Z66+AB66+AD66</f>
        <v>56.2</v>
      </c>
      <c r="C66" s="17">
        <f>H66+J66</f>
        <v>0</v>
      </c>
      <c r="D66" s="17">
        <f>E66</f>
        <v>0</v>
      </c>
      <c r="E66" s="17">
        <f>I66+K66+M66+O66+Q66+S66+U66+W66+Y66+AA66+AC66+AE66</f>
        <v>0</v>
      </c>
      <c r="F66" s="17">
        <f>E66/B66*100</f>
        <v>0</v>
      </c>
      <c r="G66" s="17" t="e">
        <f>E66/C66*100</f>
        <v>#DIV/0!</v>
      </c>
      <c r="H66" s="17"/>
      <c r="I66" s="17"/>
      <c r="J66" s="18"/>
      <c r="K66" s="18"/>
      <c r="L66" s="25"/>
      <c r="M66" s="25"/>
      <c r="N66" s="26"/>
      <c r="O66" s="26"/>
      <c r="P66" s="17"/>
      <c r="Q66" s="17"/>
      <c r="R66" s="17">
        <v>53.7</v>
      </c>
      <c r="S66" s="17"/>
      <c r="T66" s="17"/>
      <c r="U66" s="17"/>
      <c r="V66" s="17">
        <v>2.5</v>
      </c>
      <c r="W66" s="17"/>
      <c r="X66" s="17"/>
      <c r="Y66" s="17"/>
      <c r="Z66" s="17"/>
      <c r="AA66" s="17"/>
      <c r="AB66" s="17"/>
      <c r="AC66" s="17"/>
      <c r="AD66" s="17"/>
      <c r="AE66" s="17"/>
      <c r="AF66" s="5"/>
    </row>
    <row r="67" spans="1:32" s="6" customFormat="1" ht="18.75">
      <c r="A67" s="45" t="s">
        <v>6</v>
      </c>
      <c r="B67" s="24">
        <f>J67+L67+N67+P67+R67+T67+V67+X67+Z67+AB67+AD67+H67</f>
        <v>0</v>
      </c>
      <c r="C67" s="17">
        <f>H67+J67</f>
        <v>0</v>
      </c>
      <c r="D67" s="17">
        <f>E67</f>
        <v>0</v>
      </c>
      <c r="E67" s="17">
        <f>I67+K67+M67+O67+Q67+S67+U67+W67+Y67+AA67+AC67+AE67</f>
        <v>0</v>
      </c>
      <c r="F67" s="2"/>
      <c r="G67" s="2"/>
      <c r="H67" s="2"/>
      <c r="I67" s="2"/>
      <c r="J67" s="3"/>
      <c r="K67" s="3"/>
      <c r="L67" s="25"/>
      <c r="M67" s="53"/>
      <c r="N67" s="4"/>
      <c r="O67" s="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5"/>
    </row>
    <row r="68" spans="1:32" s="6" customFormat="1" ht="18.75">
      <c r="A68" s="45" t="s">
        <v>7</v>
      </c>
      <c r="B68" s="24"/>
      <c r="C68" s="17"/>
      <c r="D68" s="17"/>
      <c r="E68" s="17"/>
      <c r="F68" s="2"/>
      <c r="G68" s="2"/>
      <c r="H68" s="2"/>
      <c r="I68" s="2"/>
      <c r="J68" s="3"/>
      <c r="K68" s="3"/>
      <c r="L68" s="53"/>
      <c r="M68" s="53"/>
      <c r="N68" s="4"/>
      <c r="O68" s="4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5"/>
    </row>
    <row r="69" spans="1:32" s="6" customFormat="1" ht="18.75">
      <c r="A69" s="45" t="s">
        <v>8</v>
      </c>
      <c r="B69" s="24"/>
      <c r="C69" s="17"/>
      <c r="D69" s="17"/>
      <c r="E69" s="17"/>
      <c r="F69" s="2"/>
      <c r="G69" s="2"/>
      <c r="H69" s="2"/>
      <c r="I69" s="2"/>
      <c r="J69" s="3"/>
      <c r="K69" s="3"/>
      <c r="L69" s="53"/>
      <c r="M69" s="53"/>
      <c r="N69" s="4"/>
      <c r="O69" s="4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5"/>
    </row>
    <row r="70" spans="1:32" s="6" customFormat="1" ht="37.5">
      <c r="A70" s="19" t="s">
        <v>18</v>
      </c>
      <c r="B70" s="16">
        <f t="shared" ref="B70:S70" si="51">B71</f>
        <v>41</v>
      </c>
      <c r="C70" s="16">
        <f t="shared" si="51"/>
        <v>0</v>
      </c>
      <c r="D70" s="16">
        <f>D71</f>
        <v>0</v>
      </c>
      <c r="E70" s="16">
        <f t="shared" si="51"/>
        <v>0</v>
      </c>
      <c r="F70" s="16">
        <f t="shared" si="51"/>
        <v>0</v>
      </c>
      <c r="G70" s="16" t="e">
        <f t="shared" si="51"/>
        <v>#DIV/0!</v>
      </c>
      <c r="H70" s="16">
        <f t="shared" si="51"/>
        <v>0</v>
      </c>
      <c r="I70" s="16">
        <f t="shared" si="51"/>
        <v>0</v>
      </c>
      <c r="J70" s="18">
        <f t="shared" si="51"/>
        <v>0</v>
      </c>
      <c r="K70" s="18">
        <f t="shared" si="51"/>
        <v>0</v>
      </c>
      <c r="L70" s="16">
        <f t="shared" si="51"/>
        <v>0</v>
      </c>
      <c r="M70" s="16">
        <f t="shared" si="51"/>
        <v>0</v>
      </c>
      <c r="N70" s="16">
        <f t="shared" si="51"/>
        <v>41</v>
      </c>
      <c r="O70" s="16">
        <f t="shared" si="51"/>
        <v>0</v>
      </c>
      <c r="P70" s="16">
        <f t="shared" si="51"/>
        <v>0</v>
      </c>
      <c r="Q70" s="16">
        <f t="shared" si="51"/>
        <v>0</v>
      </c>
      <c r="R70" s="16">
        <f t="shared" si="51"/>
        <v>0</v>
      </c>
      <c r="S70" s="16">
        <f t="shared" si="51"/>
        <v>0</v>
      </c>
      <c r="T70" s="16">
        <f>T71</f>
        <v>0</v>
      </c>
      <c r="U70" s="16">
        <f>U71</f>
        <v>0</v>
      </c>
      <c r="V70" s="16">
        <f t="shared" ref="V70:AE70" si="52">V71</f>
        <v>0</v>
      </c>
      <c r="W70" s="16">
        <f t="shared" si="52"/>
        <v>0</v>
      </c>
      <c r="X70" s="16">
        <f t="shared" si="52"/>
        <v>0</v>
      </c>
      <c r="Y70" s="16">
        <f t="shared" si="52"/>
        <v>0</v>
      </c>
      <c r="Z70" s="16">
        <f t="shared" si="52"/>
        <v>0</v>
      </c>
      <c r="AA70" s="16">
        <f t="shared" si="52"/>
        <v>0</v>
      </c>
      <c r="AB70" s="16">
        <f t="shared" si="52"/>
        <v>0</v>
      </c>
      <c r="AC70" s="16">
        <f t="shared" si="52"/>
        <v>0</v>
      </c>
      <c r="AD70" s="16">
        <f t="shared" si="52"/>
        <v>0</v>
      </c>
      <c r="AE70" s="16">
        <f t="shared" si="52"/>
        <v>0</v>
      </c>
      <c r="AF70" s="20"/>
    </row>
    <row r="71" spans="1:32" s="6" customFormat="1" ht="18.75">
      <c r="A71" s="5" t="s">
        <v>4</v>
      </c>
      <c r="B71" s="24">
        <f>B72+B73+B74+B75</f>
        <v>41</v>
      </c>
      <c r="C71" s="24">
        <f t="shared" ref="C71" si="53">C72+C73+C74+C75</f>
        <v>0</v>
      </c>
      <c r="D71" s="24">
        <f t="shared" ref="D71" si="54">D72+D73+D74+D75</f>
        <v>0</v>
      </c>
      <c r="E71" s="24">
        <f t="shared" ref="E71" si="55">E72+E73+E74+E75</f>
        <v>0</v>
      </c>
      <c r="F71" s="25">
        <f t="shared" ref="F71:AE71" si="56">F72+F73+F74+F75</f>
        <v>0</v>
      </c>
      <c r="G71" s="25" t="e">
        <f t="shared" si="56"/>
        <v>#DIV/0!</v>
      </c>
      <c r="H71" s="17">
        <f t="shared" si="56"/>
        <v>0</v>
      </c>
      <c r="I71" s="17">
        <f t="shared" si="56"/>
        <v>0</v>
      </c>
      <c r="J71" s="18">
        <f t="shared" si="56"/>
        <v>0</v>
      </c>
      <c r="K71" s="18">
        <f t="shared" si="56"/>
        <v>0</v>
      </c>
      <c r="L71" s="25">
        <f t="shared" si="56"/>
        <v>0</v>
      </c>
      <c r="M71" s="25">
        <f t="shared" si="56"/>
        <v>0</v>
      </c>
      <c r="N71" s="26">
        <f t="shared" si="56"/>
        <v>41</v>
      </c>
      <c r="O71" s="26">
        <f t="shared" si="56"/>
        <v>0</v>
      </c>
      <c r="P71" s="17">
        <f t="shared" si="56"/>
        <v>0</v>
      </c>
      <c r="Q71" s="17">
        <f t="shared" si="56"/>
        <v>0</v>
      </c>
      <c r="R71" s="17">
        <f t="shared" si="56"/>
        <v>0</v>
      </c>
      <c r="S71" s="17">
        <f t="shared" si="56"/>
        <v>0</v>
      </c>
      <c r="T71" s="17">
        <f t="shared" si="56"/>
        <v>0</v>
      </c>
      <c r="U71" s="17">
        <f t="shared" si="56"/>
        <v>0</v>
      </c>
      <c r="V71" s="17">
        <f t="shared" si="56"/>
        <v>0</v>
      </c>
      <c r="W71" s="17">
        <f t="shared" si="56"/>
        <v>0</v>
      </c>
      <c r="X71" s="17">
        <f t="shared" si="56"/>
        <v>0</v>
      </c>
      <c r="Y71" s="17">
        <f t="shared" si="56"/>
        <v>0</v>
      </c>
      <c r="Z71" s="17">
        <f t="shared" si="56"/>
        <v>0</v>
      </c>
      <c r="AA71" s="17">
        <f t="shared" si="56"/>
        <v>0</v>
      </c>
      <c r="AB71" s="17">
        <f t="shared" si="56"/>
        <v>0</v>
      </c>
      <c r="AC71" s="17">
        <f t="shared" si="56"/>
        <v>0</v>
      </c>
      <c r="AD71" s="17">
        <f t="shared" si="56"/>
        <v>0</v>
      </c>
      <c r="AE71" s="12">
        <f t="shared" si="56"/>
        <v>0</v>
      </c>
      <c r="AF71" s="5"/>
    </row>
    <row r="72" spans="1:32" s="6" customFormat="1" ht="18.75">
      <c r="A72" s="45" t="s">
        <v>5</v>
      </c>
      <c r="B72" s="24">
        <f>H72+J72+L72+N72+P72+R72+T72+V72+X72+Z72+AB72+AD72</f>
        <v>34.799999999999997</v>
      </c>
      <c r="C72" s="17">
        <f>H72+J72</f>
        <v>0</v>
      </c>
      <c r="D72" s="17">
        <f>E72</f>
        <v>0</v>
      </c>
      <c r="E72" s="17">
        <f>I72+K72+M72+O72+Q72+S72+U72+W72+Y72+AA72+AC72+AE72</f>
        <v>0</v>
      </c>
      <c r="F72" s="17">
        <f>E72/B72*100</f>
        <v>0</v>
      </c>
      <c r="G72" s="17" t="e">
        <f>E72/C72*100</f>
        <v>#DIV/0!</v>
      </c>
      <c r="H72" s="17"/>
      <c r="I72" s="17"/>
      <c r="J72" s="18"/>
      <c r="K72" s="18"/>
      <c r="L72" s="25"/>
      <c r="M72" s="25"/>
      <c r="N72" s="26">
        <v>34.799999999999997</v>
      </c>
      <c r="O72" s="26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5"/>
    </row>
    <row r="73" spans="1:32" s="6" customFormat="1" ht="18.75">
      <c r="A73" s="45" t="s">
        <v>6</v>
      </c>
      <c r="B73" s="24">
        <f>J73+L73+N73+P73+R73+T73+V73+X73+Z73+AB73+AD73+H73</f>
        <v>6.2</v>
      </c>
      <c r="C73" s="17">
        <f>H73+J73</f>
        <v>0</v>
      </c>
      <c r="D73" s="17">
        <f>E73</f>
        <v>0</v>
      </c>
      <c r="E73" s="17">
        <f>I73+K73+M73+O73+Q73+S73+U73+W73+Y73+AA73+AC73+AE73</f>
        <v>0</v>
      </c>
      <c r="F73" s="2"/>
      <c r="G73" s="2"/>
      <c r="H73" s="2"/>
      <c r="I73" s="2"/>
      <c r="J73" s="3"/>
      <c r="K73" s="3"/>
      <c r="L73" s="25"/>
      <c r="M73" s="53"/>
      <c r="N73" s="26">
        <v>6.2</v>
      </c>
      <c r="O73" s="4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5"/>
    </row>
    <row r="74" spans="1:32" s="6" customFormat="1" ht="18.75">
      <c r="A74" s="45" t="s">
        <v>7</v>
      </c>
      <c r="B74" s="24"/>
      <c r="C74" s="17"/>
      <c r="D74" s="17"/>
      <c r="E74" s="17"/>
      <c r="F74" s="2"/>
      <c r="G74" s="2"/>
      <c r="H74" s="2"/>
      <c r="I74" s="2"/>
      <c r="J74" s="3"/>
      <c r="K74" s="3"/>
      <c r="L74" s="53"/>
      <c r="M74" s="53"/>
      <c r="N74" s="4"/>
      <c r="O74" s="4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5"/>
    </row>
    <row r="75" spans="1:32" s="6" customFormat="1" ht="18.75">
      <c r="A75" s="45" t="s">
        <v>8</v>
      </c>
      <c r="B75" s="24"/>
      <c r="C75" s="17"/>
      <c r="D75" s="17"/>
      <c r="E75" s="17"/>
      <c r="F75" s="2"/>
      <c r="G75" s="2"/>
      <c r="H75" s="2"/>
      <c r="I75" s="2"/>
      <c r="J75" s="3"/>
      <c r="K75" s="3"/>
      <c r="L75" s="53"/>
      <c r="M75" s="53"/>
      <c r="N75" s="4"/>
      <c r="O75" s="4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5"/>
    </row>
    <row r="76" spans="1:32" s="6" customFormat="1" ht="37.5">
      <c r="A76" s="19" t="s">
        <v>19</v>
      </c>
      <c r="B76" s="16">
        <f t="shared" ref="B76:S76" si="57">B77</f>
        <v>100.00000000000001</v>
      </c>
      <c r="C76" s="16">
        <f t="shared" si="57"/>
        <v>0</v>
      </c>
      <c r="D76" s="16">
        <f>D77</f>
        <v>0</v>
      </c>
      <c r="E76" s="16">
        <f t="shared" si="57"/>
        <v>0</v>
      </c>
      <c r="F76" s="16">
        <f t="shared" si="57"/>
        <v>0</v>
      </c>
      <c r="G76" s="16" t="e">
        <f t="shared" si="57"/>
        <v>#DIV/0!</v>
      </c>
      <c r="H76" s="16">
        <f t="shared" si="57"/>
        <v>0</v>
      </c>
      <c r="I76" s="16">
        <f t="shared" si="57"/>
        <v>0</v>
      </c>
      <c r="J76" s="18">
        <f t="shared" si="57"/>
        <v>0</v>
      </c>
      <c r="K76" s="18">
        <f t="shared" si="57"/>
        <v>0</v>
      </c>
      <c r="L76" s="16">
        <f t="shared" si="57"/>
        <v>0</v>
      </c>
      <c r="M76" s="16">
        <f t="shared" si="57"/>
        <v>0</v>
      </c>
      <c r="N76" s="16">
        <f t="shared" si="57"/>
        <v>27.3</v>
      </c>
      <c r="O76" s="16">
        <f t="shared" si="57"/>
        <v>0</v>
      </c>
      <c r="P76" s="16">
        <f t="shared" si="57"/>
        <v>9.1</v>
      </c>
      <c r="Q76" s="16">
        <f t="shared" si="57"/>
        <v>0</v>
      </c>
      <c r="R76" s="16">
        <f t="shared" si="57"/>
        <v>9.1</v>
      </c>
      <c r="S76" s="16">
        <f t="shared" si="57"/>
        <v>0</v>
      </c>
      <c r="T76" s="16">
        <f>T77</f>
        <v>9.1</v>
      </c>
      <c r="U76" s="16">
        <f>U77</f>
        <v>0</v>
      </c>
      <c r="V76" s="16">
        <f t="shared" ref="V76:AE76" si="58">V77</f>
        <v>9.1</v>
      </c>
      <c r="W76" s="16">
        <f t="shared" si="58"/>
        <v>0</v>
      </c>
      <c r="X76" s="16">
        <f t="shared" si="58"/>
        <v>9.1</v>
      </c>
      <c r="Y76" s="16">
        <f t="shared" si="58"/>
        <v>0</v>
      </c>
      <c r="Z76" s="16">
        <f t="shared" si="58"/>
        <v>9.1</v>
      </c>
      <c r="AA76" s="16">
        <f t="shared" si="58"/>
        <v>0</v>
      </c>
      <c r="AB76" s="16">
        <f t="shared" si="58"/>
        <v>9.1</v>
      </c>
      <c r="AC76" s="16">
        <f t="shared" si="58"/>
        <v>0</v>
      </c>
      <c r="AD76" s="16">
        <f t="shared" si="58"/>
        <v>9</v>
      </c>
      <c r="AE76" s="16">
        <f t="shared" si="58"/>
        <v>0</v>
      </c>
      <c r="AF76" s="20"/>
    </row>
    <row r="77" spans="1:32" s="6" customFormat="1" ht="18.75">
      <c r="A77" s="5" t="s">
        <v>4</v>
      </c>
      <c r="B77" s="24">
        <f>B78+B79+B80+B81</f>
        <v>100.00000000000001</v>
      </c>
      <c r="C77" s="24">
        <f t="shared" ref="C77" si="59">C78+C79+C80+C81</f>
        <v>0</v>
      </c>
      <c r="D77" s="24">
        <f t="shared" ref="D77" si="60">D78+D79+D80+D81</f>
        <v>0</v>
      </c>
      <c r="E77" s="24">
        <f t="shared" ref="E77" si="61">E78+E79+E80+E81</f>
        <v>0</v>
      </c>
      <c r="F77" s="25">
        <f t="shared" ref="F77:AE77" si="62">F78+F79+F80+F81</f>
        <v>0</v>
      </c>
      <c r="G77" s="25" t="e">
        <f t="shared" si="62"/>
        <v>#DIV/0!</v>
      </c>
      <c r="H77" s="17">
        <f t="shared" si="62"/>
        <v>0</v>
      </c>
      <c r="I77" s="17">
        <f t="shared" si="62"/>
        <v>0</v>
      </c>
      <c r="J77" s="18">
        <f t="shared" si="62"/>
        <v>0</v>
      </c>
      <c r="K77" s="18">
        <f t="shared" si="62"/>
        <v>0</v>
      </c>
      <c r="L77" s="25">
        <f t="shared" si="62"/>
        <v>0</v>
      </c>
      <c r="M77" s="25">
        <f t="shared" si="62"/>
        <v>0</v>
      </c>
      <c r="N77" s="26">
        <f t="shared" si="62"/>
        <v>27.3</v>
      </c>
      <c r="O77" s="26">
        <f t="shared" si="62"/>
        <v>0</v>
      </c>
      <c r="P77" s="17">
        <f t="shared" si="62"/>
        <v>9.1</v>
      </c>
      <c r="Q77" s="17">
        <f t="shared" si="62"/>
        <v>0</v>
      </c>
      <c r="R77" s="17">
        <f t="shared" si="62"/>
        <v>9.1</v>
      </c>
      <c r="S77" s="17">
        <f t="shared" si="62"/>
        <v>0</v>
      </c>
      <c r="T77" s="17">
        <f t="shared" si="62"/>
        <v>9.1</v>
      </c>
      <c r="U77" s="17">
        <f t="shared" si="62"/>
        <v>0</v>
      </c>
      <c r="V77" s="17">
        <f t="shared" si="62"/>
        <v>9.1</v>
      </c>
      <c r="W77" s="17">
        <f t="shared" si="62"/>
        <v>0</v>
      </c>
      <c r="X77" s="17">
        <f t="shared" si="62"/>
        <v>9.1</v>
      </c>
      <c r="Y77" s="17">
        <f t="shared" si="62"/>
        <v>0</v>
      </c>
      <c r="Z77" s="17">
        <f t="shared" si="62"/>
        <v>9.1</v>
      </c>
      <c r="AA77" s="17">
        <f t="shared" si="62"/>
        <v>0</v>
      </c>
      <c r="AB77" s="17">
        <f t="shared" si="62"/>
        <v>9.1</v>
      </c>
      <c r="AC77" s="17">
        <f t="shared" si="62"/>
        <v>0</v>
      </c>
      <c r="AD77" s="17">
        <f t="shared" si="62"/>
        <v>9</v>
      </c>
      <c r="AE77" s="12">
        <f t="shared" si="62"/>
        <v>0</v>
      </c>
      <c r="AF77" s="5"/>
    </row>
    <row r="78" spans="1:32" s="6" customFormat="1" ht="18.75">
      <c r="A78" s="45" t="s">
        <v>5</v>
      </c>
      <c r="B78" s="24">
        <f>H78+J78+L78+N78+P78+R78+T78+V78+X78+Z78+AB78+AD78</f>
        <v>85.000000000000014</v>
      </c>
      <c r="C78" s="17">
        <f>H78+J78</f>
        <v>0</v>
      </c>
      <c r="D78" s="17">
        <f>E78</f>
        <v>0</v>
      </c>
      <c r="E78" s="17">
        <f>I78+K78+M78+O78+Q78+S78+U78+W78+Y78+AA78+AC78+AE78</f>
        <v>0</v>
      </c>
      <c r="F78" s="17">
        <f>E78/B78*100</f>
        <v>0</v>
      </c>
      <c r="G78" s="17" t="e">
        <f>E78/C78*100</f>
        <v>#DIV/0!</v>
      </c>
      <c r="H78" s="17"/>
      <c r="I78" s="17"/>
      <c r="J78" s="18"/>
      <c r="K78" s="18"/>
      <c r="L78" s="25"/>
      <c r="M78" s="25"/>
      <c r="N78" s="26">
        <v>23.1</v>
      </c>
      <c r="O78" s="26"/>
      <c r="P78" s="17">
        <v>7.7</v>
      </c>
      <c r="Q78" s="17"/>
      <c r="R78" s="17">
        <v>7.7</v>
      </c>
      <c r="S78" s="17"/>
      <c r="T78" s="17">
        <v>7.7</v>
      </c>
      <c r="U78" s="17"/>
      <c r="V78" s="17">
        <v>7.7</v>
      </c>
      <c r="W78" s="17"/>
      <c r="X78" s="17">
        <v>7.7</v>
      </c>
      <c r="Y78" s="17"/>
      <c r="Z78" s="17">
        <v>7.7</v>
      </c>
      <c r="AA78" s="17"/>
      <c r="AB78" s="17">
        <v>7.7</v>
      </c>
      <c r="AC78" s="17"/>
      <c r="AD78" s="17">
        <v>8</v>
      </c>
      <c r="AE78" s="17"/>
      <c r="AF78" s="5"/>
    </row>
    <row r="79" spans="1:32" s="6" customFormat="1" ht="18.75">
      <c r="A79" s="45" t="s">
        <v>6</v>
      </c>
      <c r="B79" s="24">
        <f>J79+L79+N79+P79+R79+T79+V79+X79+Z79+AB79+AD79+H79</f>
        <v>15.000000000000002</v>
      </c>
      <c r="C79" s="17">
        <f>H79+J79</f>
        <v>0</v>
      </c>
      <c r="D79" s="17">
        <f>E79</f>
        <v>0</v>
      </c>
      <c r="E79" s="17">
        <f>I79+K79+M79+O79+Q79+S79+U79+W79+Y79+AA79+AC79+AE79</f>
        <v>0</v>
      </c>
      <c r="F79" s="2"/>
      <c r="G79" s="2"/>
      <c r="H79" s="2"/>
      <c r="I79" s="2"/>
      <c r="J79" s="3"/>
      <c r="K79" s="3"/>
      <c r="L79" s="25"/>
      <c r="M79" s="53"/>
      <c r="N79" s="26">
        <v>4.2</v>
      </c>
      <c r="O79" s="4"/>
      <c r="P79" s="17">
        <v>1.4</v>
      </c>
      <c r="Q79" s="17"/>
      <c r="R79" s="17">
        <v>1.4</v>
      </c>
      <c r="S79" s="17"/>
      <c r="T79" s="17">
        <v>1.4</v>
      </c>
      <c r="U79" s="17"/>
      <c r="V79" s="17">
        <v>1.4</v>
      </c>
      <c r="W79" s="17"/>
      <c r="X79" s="17">
        <v>1.4</v>
      </c>
      <c r="Y79" s="17"/>
      <c r="Z79" s="17">
        <v>1.4</v>
      </c>
      <c r="AA79" s="17"/>
      <c r="AB79" s="17">
        <v>1.4</v>
      </c>
      <c r="AC79" s="17"/>
      <c r="AD79" s="17">
        <v>1</v>
      </c>
      <c r="AE79" s="2"/>
      <c r="AF79" s="5"/>
    </row>
    <row r="80" spans="1:32" s="6" customFormat="1" ht="18.75">
      <c r="A80" s="45" t="s">
        <v>7</v>
      </c>
      <c r="B80" s="24"/>
      <c r="C80" s="17"/>
      <c r="D80" s="17"/>
      <c r="E80" s="17"/>
      <c r="F80" s="2"/>
      <c r="G80" s="2"/>
      <c r="H80" s="2"/>
      <c r="I80" s="2"/>
      <c r="J80" s="3"/>
      <c r="K80" s="3"/>
      <c r="L80" s="53"/>
      <c r="M80" s="53"/>
      <c r="N80" s="4"/>
      <c r="O80" s="4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5"/>
    </row>
    <row r="81" spans="1:32" s="6" customFormat="1" ht="18.75">
      <c r="A81" s="45" t="s">
        <v>8</v>
      </c>
      <c r="B81" s="24"/>
      <c r="C81" s="17"/>
      <c r="D81" s="17"/>
      <c r="E81" s="17"/>
      <c r="F81" s="2"/>
      <c r="G81" s="2"/>
      <c r="H81" s="2"/>
      <c r="I81" s="2"/>
      <c r="J81" s="3"/>
      <c r="K81" s="3"/>
      <c r="L81" s="53"/>
      <c r="M81" s="53"/>
      <c r="N81" s="4"/>
      <c r="O81" s="4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5"/>
    </row>
    <row r="82" spans="1:32" s="6" customFormat="1" ht="75">
      <c r="A82" s="7" t="s">
        <v>20</v>
      </c>
      <c r="B82" s="8">
        <f t="shared" ref="B82:AD82" si="63">B84+B90+B96+B102</f>
        <v>23986.600000000002</v>
      </c>
      <c r="C82" s="8">
        <f>C84+C90+C96+C102</f>
        <v>2945.7000000000003</v>
      </c>
      <c r="D82" s="8">
        <f>D84+D90+D96+D102</f>
        <v>2621.4</v>
      </c>
      <c r="E82" s="8">
        <f>E84+E90+E96+E102</f>
        <v>2621.4</v>
      </c>
      <c r="F82" s="8">
        <f>E82/B82*100</f>
        <v>10.928601802673159</v>
      </c>
      <c r="G82" s="8">
        <f>E82/C82*100</f>
        <v>88.990732253793652</v>
      </c>
      <c r="H82" s="8">
        <f t="shared" si="63"/>
        <v>1333.9</v>
      </c>
      <c r="I82" s="8">
        <f t="shared" si="63"/>
        <v>648.5</v>
      </c>
      <c r="J82" s="9">
        <f t="shared" si="63"/>
        <v>1611.8</v>
      </c>
      <c r="K82" s="9">
        <f t="shared" si="63"/>
        <v>1972.9</v>
      </c>
      <c r="L82" s="8">
        <f t="shared" si="63"/>
        <v>1685.6000000000001</v>
      </c>
      <c r="M82" s="8">
        <f t="shared" si="63"/>
        <v>0</v>
      </c>
      <c r="N82" s="21">
        <f t="shared" si="63"/>
        <v>3104.4999999999995</v>
      </c>
      <c r="O82" s="21">
        <f t="shared" si="63"/>
        <v>0</v>
      </c>
      <c r="P82" s="8">
        <f t="shared" si="63"/>
        <v>1802</v>
      </c>
      <c r="Q82" s="8">
        <f t="shared" si="63"/>
        <v>0</v>
      </c>
      <c r="R82" s="8">
        <f t="shared" si="63"/>
        <v>1879.4</v>
      </c>
      <c r="S82" s="8">
        <f t="shared" si="63"/>
        <v>0</v>
      </c>
      <c r="T82" s="8">
        <f>T84+T90+T96+T102</f>
        <v>2896.7999999999997</v>
      </c>
      <c r="U82" s="8">
        <f t="shared" si="63"/>
        <v>0</v>
      </c>
      <c r="V82" s="8">
        <f t="shared" si="63"/>
        <v>2017.5</v>
      </c>
      <c r="W82" s="8">
        <f t="shared" si="63"/>
        <v>0</v>
      </c>
      <c r="X82" s="8">
        <f t="shared" si="63"/>
        <v>1704.5</v>
      </c>
      <c r="Y82" s="8">
        <f t="shared" si="63"/>
        <v>0</v>
      </c>
      <c r="Z82" s="8">
        <f t="shared" si="63"/>
        <v>2681.6699999999996</v>
      </c>
      <c r="AA82" s="8">
        <f>AA84+AA90+AA96+AA102</f>
        <v>0</v>
      </c>
      <c r="AB82" s="8">
        <f t="shared" si="63"/>
        <v>1639.4</v>
      </c>
      <c r="AC82" s="8">
        <f t="shared" si="63"/>
        <v>0</v>
      </c>
      <c r="AD82" s="8">
        <f t="shared" si="63"/>
        <v>1629.53</v>
      </c>
      <c r="AE82" s="8">
        <f>AE84+AE90+AE96+AE102</f>
        <v>0</v>
      </c>
      <c r="AF82" s="5"/>
    </row>
    <row r="83" spans="1:32" s="6" customFormat="1" ht="18.75">
      <c r="A83" s="45" t="s">
        <v>2</v>
      </c>
      <c r="B83" s="12"/>
      <c r="C83" s="17"/>
      <c r="D83" s="17"/>
      <c r="E83" s="2"/>
      <c r="F83" s="2"/>
      <c r="G83" s="2"/>
      <c r="H83" s="2"/>
      <c r="I83" s="2"/>
      <c r="J83" s="3"/>
      <c r="K83" s="3"/>
      <c r="L83" s="53"/>
      <c r="M83" s="53"/>
      <c r="N83" s="4"/>
      <c r="O83" s="4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12"/>
      <c r="AF83" s="5"/>
    </row>
    <row r="84" spans="1:32" s="6" customFormat="1" ht="37.5">
      <c r="A84" s="10" t="s">
        <v>21</v>
      </c>
      <c r="B84" s="11">
        <f t="shared" ref="B84:S84" si="64">B85</f>
        <v>300</v>
      </c>
      <c r="C84" s="11">
        <f t="shared" si="64"/>
        <v>0</v>
      </c>
      <c r="D84" s="11">
        <f>D85</f>
        <v>0</v>
      </c>
      <c r="E84" s="11">
        <f t="shared" si="64"/>
        <v>0</v>
      </c>
      <c r="F84" s="11">
        <f t="shared" si="64"/>
        <v>0</v>
      </c>
      <c r="G84" s="11" t="e">
        <f t="shared" si="64"/>
        <v>#DIV/0!</v>
      </c>
      <c r="H84" s="11">
        <f t="shared" si="64"/>
        <v>0</v>
      </c>
      <c r="I84" s="11">
        <f t="shared" si="64"/>
        <v>0</v>
      </c>
      <c r="J84" s="13">
        <f t="shared" si="64"/>
        <v>0</v>
      </c>
      <c r="K84" s="13">
        <f t="shared" si="64"/>
        <v>0</v>
      </c>
      <c r="L84" s="11">
        <f t="shared" si="64"/>
        <v>0</v>
      </c>
      <c r="M84" s="11">
        <f t="shared" si="64"/>
        <v>0</v>
      </c>
      <c r="N84" s="11">
        <f t="shared" si="64"/>
        <v>0</v>
      </c>
      <c r="O84" s="11">
        <f t="shared" si="64"/>
        <v>0</v>
      </c>
      <c r="P84" s="11">
        <f t="shared" si="64"/>
        <v>0</v>
      </c>
      <c r="Q84" s="11">
        <f t="shared" si="64"/>
        <v>0</v>
      </c>
      <c r="R84" s="11">
        <f t="shared" si="64"/>
        <v>0</v>
      </c>
      <c r="S84" s="11">
        <f t="shared" si="64"/>
        <v>0</v>
      </c>
      <c r="T84" s="11">
        <f>T85</f>
        <v>0</v>
      </c>
      <c r="U84" s="11">
        <f>U85</f>
        <v>0</v>
      </c>
      <c r="V84" s="11">
        <f t="shared" ref="V84:AE84" si="65">V85</f>
        <v>300</v>
      </c>
      <c r="W84" s="11">
        <f t="shared" si="65"/>
        <v>0</v>
      </c>
      <c r="X84" s="11">
        <f t="shared" si="65"/>
        <v>0</v>
      </c>
      <c r="Y84" s="11">
        <f t="shared" si="65"/>
        <v>0</v>
      </c>
      <c r="Z84" s="11">
        <f t="shared" si="65"/>
        <v>0</v>
      </c>
      <c r="AA84" s="11">
        <f t="shared" si="65"/>
        <v>0</v>
      </c>
      <c r="AB84" s="11">
        <f t="shared" si="65"/>
        <v>0</v>
      </c>
      <c r="AC84" s="11">
        <f t="shared" si="65"/>
        <v>0</v>
      </c>
      <c r="AD84" s="11">
        <f t="shared" si="65"/>
        <v>0</v>
      </c>
      <c r="AE84" s="11">
        <f t="shared" si="65"/>
        <v>0</v>
      </c>
      <c r="AF84" s="20"/>
    </row>
    <row r="85" spans="1:32" s="6" customFormat="1" ht="18.75">
      <c r="A85" s="5" t="s">
        <v>4</v>
      </c>
      <c r="B85" s="24">
        <f>B86+B87+B88+B89</f>
        <v>300</v>
      </c>
      <c r="C85" s="24">
        <f t="shared" ref="C85" si="66">C86+C87+C88+C89</f>
        <v>0</v>
      </c>
      <c r="D85" s="24">
        <f t="shared" ref="D85" si="67">D86+D87+D88+D89</f>
        <v>0</v>
      </c>
      <c r="E85" s="24">
        <f t="shared" ref="E85" si="68">E86+E87+E88+E89</f>
        <v>0</v>
      </c>
      <c r="F85" s="25">
        <f t="shared" ref="F85:AE85" si="69">F86+F87+F88+F89</f>
        <v>0</v>
      </c>
      <c r="G85" s="25" t="e">
        <f t="shared" si="69"/>
        <v>#DIV/0!</v>
      </c>
      <c r="H85" s="17">
        <f t="shared" si="69"/>
        <v>0</v>
      </c>
      <c r="I85" s="17">
        <f t="shared" si="69"/>
        <v>0</v>
      </c>
      <c r="J85" s="18">
        <f t="shared" si="69"/>
        <v>0</v>
      </c>
      <c r="K85" s="18">
        <f t="shared" si="69"/>
        <v>0</v>
      </c>
      <c r="L85" s="25">
        <f t="shared" si="69"/>
        <v>0</v>
      </c>
      <c r="M85" s="25">
        <f t="shared" si="69"/>
        <v>0</v>
      </c>
      <c r="N85" s="26">
        <f t="shared" si="69"/>
        <v>0</v>
      </c>
      <c r="O85" s="26">
        <f t="shared" si="69"/>
        <v>0</v>
      </c>
      <c r="P85" s="17">
        <f t="shared" si="69"/>
        <v>0</v>
      </c>
      <c r="Q85" s="17">
        <f t="shared" si="69"/>
        <v>0</v>
      </c>
      <c r="R85" s="17">
        <f t="shared" si="69"/>
        <v>0</v>
      </c>
      <c r="S85" s="17">
        <f t="shared" si="69"/>
        <v>0</v>
      </c>
      <c r="T85" s="17">
        <f t="shared" si="69"/>
        <v>0</v>
      </c>
      <c r="U85" s="17">
        <f t="shared" si="69"/>
        <v>0</v>
      </c>
      <c r="V85" s="17">
        <f t="shared" si="69"/>
        <v>300</v>
      </c>
      <c r="W85" s="17">
        <f t="shared" si="69"/>
        <v>0</v>
      </c>
      <c r="X85" s="17">
        <f t="shared" si="69"/>
        <v>0</v>
      </c>
      <c r="Y85" s="17">
        <f t="shared" si="69"/>
        <v>0</v>
      </c>
      <c r="Z85" s="17">
        <f t="shared" si="69"/>
        <v>0</v>
      </c>
      <c r="AA85" s="17">
        <f t="shared" si="69"/>
        <v>0</v>
      </c>
      <c r="AB85" s="17">
        <f t="shared" si="69"/>
        <v>0</v>
      </c>
      <c r="AC85" s="17">
        <f t="shared" si="69"/>
        <v>0</v>
      </c>
      <c r="AD85" s="17">
        <f t="shared" si="69"/>
        <v>0</v>
      </c>
      <c r="AE85" s="17">
        <f t="shared" si="69"/>
        <v>0</v>
      </c>
      <c r="AF85" s="5"/>
    </row>
    <row r="86" spans="1:32" s="6" customFormat="1" ht="18.75">
      <c r="A86" s="45" t="s">
        <v>5</v>
      </c>
      <c r="B86" s="24">
        <f>H86+J86+L86+N86+P86+R86+T86+V86+X86+Z86+AB86+AD86</f>
        <v>0</v>
      </c>
      <c r="C86" s="17">
        <f>H86+J86</f>
        <v>0</v>
      </c>
      <c r="D86" s="17">
        <f>E86</f>
        <v>0</v>
      </c>
      <c r="E86" s="17">
        <f>I86+K86+M86+O86+Q86+S86+U86+W86+Y86+AA86+AC86+AE86</f>
        <v>0</v>
      </c>
      <c r="F86" s="17"/>
      <c r="G86" s="17"/>
      <c r="H86" s="17"/>
      <c r="I86" s="17"/>
      <c r="J86" s="18"/>
      <c r="K86" s="18"/>
      <c r="L86" s="25"/>
      <c r="M86" s="25"/>
      <c r="N86" s="26"/>
      <c r="O86" s="26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5"/>
    </row>
    <row r="87" spans="1:32" s="6" customFormat="1" ht="18.75">
      <c r="A87" s="45" t="s">
        <v>6</v>
      </c>
      <c r="B87" s="24">
        <f>J87+L87+N87+P87+R87+T87+V87+X87+Z87+AB87+AD87+H87</f>
        <v>300</v>
      </c>
      <c r="C87" s="17">
        <f>H87+J87</f>
        <v>0</v>
      </c>
      <c r="D87" s="17">
        <f>E87</f>
        <v>0</v>
      </c>
      <c r="E87" s="17">
        <f>I87+K87+M87+O87+Q87+S87+U87+W87+Y87+AA87+AC87+AE87</f>
        <v>0</v>
      </c>
      <c r="F87" s="17">
        <f>E87/B87*100</f>
        <v>0</v>
      </c>
      <c r="G87" s="17" t="e">
        <f>E87/C87*100</f>
        <v>#DIV/0!</v>
      </c>
      <c r="H87" s="2"/>
      <c r="I87" s="2"/>
      <c r="J87" s="3"/>
      <c r="K87" s="3"/>
      <c r="L87" s="53"/>
      <c r="M87" s="53"/>
      <c r="N87" s="4"/>
      <c r="O87" s="4"/>
      <c r="P87" s="2"/>
      <c r="Q87" s="2"/>
      <c r="R87" s="2"/>
      <c r="S87" s="2"/>
      <c r="T87" s="2"/>
      <c r="U87" s="2"/>
      <c r="V87" s="17">
        <v>300</v>
      </c>
      <c r="W87" s="17"/>
      <c r="X87" s="2"/>
      <c r="Y87" s="2"/>
      <c r="Z87" s="2"/>
      <c r="AA87" s="2"/>
      <c r="AB87" s="2"/>
      <c r="AC87" s="2"/>
      <c r="AD87" s="2"/>
      <c r="AE87" s="2"/>
      <c r="AF87" s="5"/>
    </row>
    <row r="88" spans="1:32" s="6" customFormat="1" ht="18.75">
      <c r="A88" s="45" t="s">
        <v>7</v>
      </c>
      <c r="B88" s="24"/>
      <c r="C88" s="17"/>
      <c r="D88" s="17"/>
      <c r="E88" s="17"/>
      <c r="F88" s="2"/>
      <c r="G88" s="2"/>
      <c r="H88" s="2"/>
      <c r="I88" s="2"/>
      <c r="J88" s="3"/>
      <c r="K88" s="3"/>
      <c r="L88" s="53"/>
      <c r="M88" s="53"/>
      <c r="N88" s="4"/>
      <c r="O88" s="4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5"/>
    </row>
    <row r="89" spans="1:32" s="6" customFormat="1" ht="18.75">
      <c r="A89" s="45" t="s">
        <v>8</v>
      </c>
      <c r="B89" s="24"/>
      <c r="C89" s="17"/>
      <c r="D89" s="17"/>
      <c r="E89" s="17"/>
      <c r="F89" s="2"/>
      <c r="G89" s="2"/>
      <c r="H89" s="2"/>
      <c r="I89" s="2"/>
      <c r="J89" s="3"/>
      <c r="K89" s="3"/>
      <c r="L89" s="53"/>
      <c r="M89" s="53"/>
      <c r="N89" s="4"/>
      <c r="O89" s="4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8"/>
      <c r="AF89" s="5"/>
    </row>
    <row r="90" spans="1:32" s="6" customFormat="1" ht="37.5">
      <c r="A90" s="10" t="s">
        <v>22</v>
      </c>
      <c r="B90" s="11">
        <f t="shared" ref="B90:S90" si="70">B91</f>
        <v>200</v>
      </c>
      <c r="C90" s="11">
        <f t="shared" si="70"/>
        <v>0</v>
      </c>
      <c r="D90" s="11">
        <f>D91</f>
        <v>0</v>
      </c>
      <c r="E90" s="11">
        <f t="shared" si="70"/>
        <v>0</v>
      </c>
      <c r="F90" s="11">
        <f t="shared" si="70"/>
        <v>0</v>
      </c>
      <c r="G90" s="11" t="e">
        <f t="shared" si="70"/>
        <v>#DIV/0!</v>
      </c>
      <c r="H90" s="11">
        <f t="shared" si="70"/>
        <v>0</v>
      </c>
      <c r="I90" s="11">
        <f t="shared" si="70"/>
        <v>0</v>
      </c>
      <c r="J90" s="13">
        <f t="shared" si="70"/>
        <v>0</v>
      </c>
      <c r="K90" s="13">
        <f t="shared" si="70"/>
        <v>0</v>
      </c>
      <c r="L90" s="11">
        <f t="shared" si="70"/>
        <v>0</v>
      </c>
      <c r="M90" s="11">
        <f t="shared" si="70"/>
        <v>0</v>
      </c>
      <c r="N90" s="11">
        <f t="shared" si="70"/>
        <v>200</v>
      </c>
      <c r="O90" s="11">
        <f t="shared" si="70"/>
        <v>0</v>
      </c>
      <c r="P90" s="11">
        <f t="shared" si="70"/>
        <v>0</v>
      </c>
      <c r="Q90" s="11">
        <f t="shared" si="70"/>
        <v>0</v>
      </c>
      <c r="R90" s="11">
        <f t="shared" si="70"/>
        <v>0</v>
      </c>
      <c r="S90" s="11">
        <f t="shared" si="70"/>
        <v>0</v>
      </c>
      <c r="T90" s="11">
        <f>T91</f>
        <v>0</v>
      </c>
      <c r="U90" s="11">
        <f>U91</f>
        <v>0</v>
      </c>
      <c r="V90" s="11">
        <f t="shared" ref="V90:AE90" si="71">V91</f>
        <v>0</v>
      </c>
      <c r="W90" s="11">
        <f t="shared" si="71"/>
        <v>0</v>
      </c>
      <c r="X90" s="11">
        <f t="shared" si="71"/>
        <v>0</v>
      </c>
      <c r="Y90" s="11">
        <f t="shared" si="71"/>
        <v>0</v>
      </c>
      <c r="Z90" s="11">
        <f t="shared" si="71"/>
        <v>0</v>
      </c>
      <c r="AA90" s="11">
        <f t="shared" si="71"/>
        <v>0</v>
      </c>
      <c r="AB90" s="11">
        <f t="shared" si="71"/>
        <v>0</v>
      </c>
      <c r="AC90" s="11">
        <f t="shared" si="71"/>
        <v>0</v>
      </c>
      <c r="AD90" s="11">
        <f t="shared" si="71"/>
        <v>0</v>
      </c>
      <c r="AE90" s="11">
        <f t="shared" si="71"/>
        <v>0</v>
      </c>
      <c r="AF90" s="20"/>
    </row>
    <row r="91" spans="1:32" s="6" customFormat="1" ht="18.75">
      <c r="A91" s="5" t="s">
        <v>4</v>
      </c>
      <c r="B91" s="24">
        <f>B92+B93+B94+B95</f>
        <v>200</v>
      </c>
      <c r="C91" s="24">
        <f t="shared" ref="C91" si="72">C92+C93+C94+C95</f>
        <v>0</v>
      </c>
      <c r="D91" s="24">
        <f t="shared" ref="D91" si="73">D92+D93+D94+D95</f>
        <v>0</v>
      </c>
      <c r="E91" s="24">
        <f t="shared" ref="E91" si="74">E92+E93+E94+E95</f>
        <v>0</v>
      </c>
      <c r="F91" s="17">
        <f>E91/B91*100</f>
        <v>0</v>
      </c>
      <c r="G91" s="17" t="e">
        <f>E91/C91*100</f>
        <v>#DIV/0!</v>
      </c>
      <c r="H91" s="17">
        <f t="shared" ref="H91:AE91" si="75">H92+H93</f>
        <v>0</v>
      </c>
      <c r="I91" s="17">
        <f t="shared" si="75"/>
        <v>0</v>
      </c>
      <c r="J91" s="18">
        <f t="shared" si="75"/>
        <v>0</v>
      </c>
      <c r="K91" s="18">
        <f t="shared" si="75"/>
        <v>0</v>
      </c>
      <c r="L91" s="25">
        <f t="shared" si="75"/>
        <v>0</v>
      </c>
      <c r="M91" s="25">
        <f t="shared" si="75"/>
        <v>0</v>
      </c>
      <c r="N91" s="26">
        <f t="shared" si="75"/>
        <v>200</v>
      </c>
      <c r="O91" s="26">
        <f t="shared" si="75"/>
        <v>0</v>
      </c>
      <c r="P91" s="17">
        <f t="shared" si="75"/>
        <v>0</v>
      </c>
      <c r="Q91" s="17">
        <f t="shared" si="75"/>
        <v>0</v>
      </c>
      <c r="R91" s="17">
        <f t="shared" si="75"/>
        <v>0</v>
      </c>
      <c r="S91" s="17">
        <f t="shared" si="75"/>
        <v>0</v>
      </c>
      <c r="T91" s="17">
        <f t="shared" si="75"/>
        <v>0</v>
      </c>
      <c r="U91" s="17">
        <f t="shared" si="75"/>
        <v>0</v>
      </c>
      <c r="V91" s="17">
        <f t="shared" si="75"/>
        <v>0</v>
      </c>
      <c r="W91" s="17">
        <f t="shared" si="75"/>
        <v>0</v>
      </c>
      <c r="X91" s="17">
        <f t="shared" si="75"/>
        <v>0</v>
      </c>
      <c r="Y91" s="17">
        <f t="shared" si="75"/>
        <v>0</v>
      </c>
      <c r="Z91" s="17">
        <f t="shared" si="75"/>
        <v>0</v>
      </c>
      <c r="AA91" s="17">
        <f t="shared" si="75"/>
        <v>0</v>
      </c>
      <c r="AB91" s="17">
        <f t="shared" si="75"/>
        <v>0</v>
      </c>
      <c r="AC91" s="17">
        <f t="shared" si="75"/>
        <v>0</v>
      </c>
      <c r="AD91" s="17">
        <f t="shared" si="75"/>
        <v>0</v>
      </c>
      <c r="AE91" s="17">
        <f t="shared" si="75"/>
        <v>0</v>
      </c>
      <c r="AF91" s="5"/>
    </row>
    <row r="92" spans="1:32" s="6" customFormat="1" ht="18.75">
      <c r="A92" s="45" t="s">
        <v>5</v>
      </c>
      <c r="B92" s="24">
        <f>H92+J92+L92+N92+P92+R92+T92+V92+X92+Z92+AB92+AD92</f>
        <v>0</v>
      </c>
      <c r="C92" s="17">
        <f>H92+J92</f>
        <v>0</v>
      </c>
      <c r="D92" s="17">
        <f>E92</f>
        <v>0</v>
      </c>
      <c r="E92" s="17">
        <f>I92+K92+M92+O92+Q92+S92+U92+W92+Y92+AA92+AC92+AE92</f>
        <v>0</v>
      </c>
      <c r="F92" s="17"/>
      <c r="G92" s="17"/>
      <c r="H92" s="17"/>
      <c r="I92" s="17"/>
      <c r="J92" s="18"/>
      <c r="K92" s="18"/>
      <c r="L92" s="25"/>
      <c r="M92" s="25"/>
      <c r="N92" s="26"/>
      <c r="O92" s="26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5"/>
    </row>
    <row r="93" spans="1:32" s="6" customFormat="1" ht="18.75">
      <c r="A93" s="45" t="s">
        <v>6</v>
      </c>
      <c r="B93" s="24">
        <f>J93+L93+N93+P93+R93+T93+V93+X93+Z93+AB93+AD93+H93</f>
        <v>200</v>
      </c>
      <c r="C93" s="17">
        <f>H93+J93</f>
        <v>0</v>
      </c>
      <c r="D93" s="17">
        <f>E93</f>
        <v>0</v>
      </c>
      <c r="E93" s="17">
        <f>I93+K93+M93+O93+Q93+S93+U93+W93+Y93+AA93+AC93+AE93</f>
        <v>0</v>
      </c>
      <c r="F93" s="17">
        <f>E93/B93*100</f>
        <v>0</v>
      </c>
      <c r="G93" s="17" t="e">
        <f>E93/C93*100</f>
        <v>#DIV/0!</v>
      </c>
      <c r="H93" s="2"/>
      <c r="I93" s="2"/>
      <c r="J93" s="3"/>
      <c r="K93" s="3"/>
      <c r="L93" s="53"/>
      <c r="M93" s="53"/>
      <c r="N93" s="26">
        <v>200</v>
      </c>
      <c r="O93" s="4"/>
      <c r="P93" s="2"/>
      <c r="Q93" s="17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17"/>
      <c r="AF93" s="5"/>
    </row>
    <row r="94" spans="1:32" s="6" customFormat="1" ht="18.75">
      <c r="A94" s="45" t="s">
        <v>7</v>
      </c>
      <c r="B94" s="24"/>
      <c r="C94" s="17"/>
      <c r="D94" s="17"/>
      <c r="E94" s="17"/>
      <c r="F94" s="2"/>
      <c r="G94" s="2"/>
      <c r="H94" s="2"/>
      <c r="I94" s="2"/>
      <c r="J94" s="3"/>
      <c r="K94" s="3"/>
      <c r="L94" s="53"/>
      <c r="M94" s="53"/>
      <c r="N94" s="4"/>
      <c r="O94" s="4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5"/>
    </row>
    <row r="95" spans="1:32" s="6" customFormat="1" ht="18.75">
      <c r="A95" s="45" t="s">
        <v>8</v>
      </c>
      <c r="B95" s="24"/>
      <c r="C95" s="17"/>
      <c r="D95" s="17"/>
      <c r="E95" s="17"/>
      <c r="F95" s="2"/>
      <c r="G95" s="2"/>
      <c r="H95" s="2"/>
      <c r="I95" s="2"/>
      <c r="J95" s="3"/>
      <c r="K95" s="3"/>
      <c r="L95" s="53"/>
      <c r="M95" s="53"/>
      <c r="N95" s="4"/>
      <c r="O95" s="4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5"/>
    </row>
    <row r="96" spans="1:32" s="6" customFormat="1" ht="21.75" customHeight="1">
      <c r="A96" s="10" t="s">
        <v>23</v>
      </c>
      <c r="B96" s="11">
        <f t="shared" ref="B96:S96" si="76">B97</f>
        <v>500</v>
      </c>
      <c r="C96" s="11">
        <f t="shared" si="76"/>
        <v>0</v>
      </c>
      <c r="D96" s="11">
        <f>D97</f>
        <v>0</v>
      </c>
      <c r="E96" s="11">
        <f t="shared" si="76"/>
        <v>0</v>
      </c>
      <c r="F96" s="11">
        <f t="shared" si="76"/>
        <v>0</v>
      </c>
      <c r="G96" s="11" t="e">
        <f t="shared" si="76"/>
        <v>#DIV/0!</v>
      </c>
      <c r="H96" s="11">
        <f t="shared" si="76"/>
        <v>0</v>
      </c>
      <c r="I96" s="11">
        <f t="shared" si="76"/>
        <v>0</v>
      </c>
      <c r="J96" s="13">
        <f t="shared" si="76"/>
        <v>0</v>
      </c>
      <c r="K96" s="13">
        <f t="shared" si="76"/>
        <v>0</v>
      </c>
      <c r="L96" s="11">
        <f t="shared" si="76"/>
        <v>40</v>
      </c>
      <c r="M96" s="11">
        <f t="shared" si="76"/>
        <v>0</v>
      </c>
      <c r="N96" s="11">
        <f t="shared" si="76"/>
        <v>223.6</v>
      </c>
      <c r="O96" s="11">
        <f t="shared" si="76"/>
        <v>0</v>
      </c>
      <c r="P96" s="11">
        <f t="shared" si="76"/>
        <v>0</v>
      </c>
      <c r="Q96" s="11">
        <f t="shared" si="76"/>
        <v>0</v>
      </c>
      <c r="R96" s="11">
        <f t="shared" si="76"/>
        <v>0</v>
      </c>
      <c r="S96" s="11">
        <f t="shared" si="76"/>
        <v>0</v>
      </c>
      <c r="T96" s="11">
        <f>T97</f>
        <v>0</v>
      </c>
      <c r="U96" s="11">
        <f>U97</f>
        <v>0</v>
      </c>
      <c r="V96" s="11">
        <f t="shared" ref="V96:AE96" si="77">V97</f>
        <v>96.3</v>
      </c>
      <c r="W96" s="11">
        <f t="shared" si="77"/>
        <v>0</v>
      </c>
      <c r="X96" s="11">
        <f t="shared" si="77"/>
        <v>140.1</v>
      </c>
      <c r="Y96" s="11">
        <f t="shared" si="77"/>
        <v>0</v>
      </c>
      <c r="Z96" s="11">
        <f t="shared" si="77"/>
        <v>0</v>
      </c>
      <c r="AA96" s="11">
        <f t="shared" si="77"/>
        <v>0</v>
      </c>
      <c r="AB96" s="11">
        <f t="shared" si="77"/>
        <v>0</v>
      </c>
      <c r="AC96" s="11">
        <f t="shared" si="77"/>
        <v>0</v>
      </c>
      <c r="AD96" s="11">
        <f t="shared" si="77"/>
        <v>0</v>
      </c>
      <c r="AE96" s="11">
        <f t="shared" si="77"/>
        <v>0</v>
      </c>
      <c r="AF96" s="14"/>
    </row>
    <row r="97" spans="1:32" s="6" customFormat="1" ht="18.75">
      <c r="A97" s="5" t="s">
        <v>4</v>
      </c>
      <c r="B97" s="24">
        <f>B98+B99+B100+B101</f>
        <v>500</v>
      </c>
      <c r="C97" s="24">
        <f t="shared" ref="C97" si="78">C98+C99+C100+C101</f>
        <v>0</v>
      </c>
      <c r="D97" s="24">
        <f t="shared" ref="D97" si="79">D98+D99+D100+D101</f>
        <v>0</v>
      </c>
      <c r="E97" s="24">
        <f t="shared" ref="E97" si="80">E98+E99+E100+E101</f>
        <v>0</v>
      </c>
      <c r="F97" s="17">
        <f>E97/B97*100</f>
        <v>0</v>
      </c>
      <c r="G97" s="17" t="e">
        <f>E97/C97*100</f>
        <v>#DIV/0!</v>
      </c>
      <c r="H97" s="17">
        <f t="shared" ref="H97:AD97" si="81">H98+H99</f>
        <v>0</v>
      </c>
      <c r="I97" s="17">
        <f t="shared" si="81"/>
        <v>0</v>
      </c>
      <c r="J97" s="18">
        <f t="shared" si="81"/>
        <v>0</v>
      </c>
      <c r="K97" s="18">
        <f t="shared" si="81"/>
        <v>0</v>
      </c>
      <c r="L97" s="25">
        <f t="shared" si="81"/>
        <v>40</v>
      </c>
      <c r="M97" s="25">
        <f t="shared" si="81"/>
        <v>0</v>
      </c>
      <c r="N97" s="26">
        <f t="shared" si="81"/>
        <v>223.6</v>
      </c>
      <c r="O97" s="26">
        <f t="shared" si="81"/>
        <v>0</v>
      </c>
      <c r="P97" s="17">
        <f t="shared" si="81"/>
        <v>0</v>
      </c>
      <c r="Q97" s="17">
        <f t="shared" si="81"/>
        <v>0</v>
      </c>
      <c r="R97" s="17">
        <f t="shared" si="81"/>
        <v>0</v>
      </c>
      <c r="S97" s="17">
        <f t="shared" si="81"/>
        <v>0</v>
      </c>
      <c r="T97" s="17">
        <f t="shared" si="81"/>
        <v>0</v>
      </c>
      <c r="U97" s="17">
        <f t="shared" si="81"/>
        <v>0</v>
      </c>
      <c r="V97" s="17">
        <f t="shared" si="81"/>
        <v>96.3</v>
      </c>
      <c r="W97" s="17">
        <f t="shared" si="81"/>
        <v>0</v>
      </c>
      <c r="X97" s="17">
        <f t="shared" si="81"/>
        <v>140.1</v>
      </c>
      <c r="Y97" s="17">
        <f t="shared" si="81"/>
        <v>0</v>
      </c>
      <c r="Z97" s="17">
        <f t="shared" si="81"/>
        <v>0</v>
      </c>
      <c r="AA97" s="17">
        <f t="shared" si="81"/>
        <v>0</v>
      </c>
      <c r="AB97" s="17">
        <f t="shared" si="81"/>
        <v>0</v>
      </c>
      <c r="AC97" s="17">
        <f t="shared" si="81"/>
        <v>0</v>
      </c>
      <c r="AD97" s="17">
        <f t="shared" si="81"/>
        <v>0</v>
      </c>
      <c r="AE97" s="17">
        <f>AE98+AE99</f>
        <v>0</v>
      </c>
      <c r="AF97" s="5"/>
    </row>
    <row r="98" spans="1:32" s="6" customFormat="1" ht="18.75">
      <c r="A98" s="45" t="s">
        <v>5</v>
      </c>
      <c r="B98" s="24">
        <f>H98+J98+L98+N98+P98+R98+T98+V98+X98+Z98+AB98+AD98</f>
        <v>0</v>
      </c>
      <c r="C98" s="17">
        <f>H98+J98</f>
        <v>0</v>
      </c>
      <c r="D98" s="17">
        <f>E98</f>
        <v>0</v>
      </c>
      <c r="E98" s="17">
        <f>I98+K98+M98+O98+Q98+S98+U98+W98+Y98+AA98+AC98+AE98</f>
        <v>0</v>
      </c>
      <c r="F98" s="17"/>
      <c r="G98" s="17"/>
      <c r="H98" s="17"/>
      <c r="I98" s="17"/>
      <c r="J98" s="18"/>
      <c r="K98" s="18"/>
      <c r="L98" s="25"/>
      <c r="M98" s="25"/>
      <c r="N98" s="26"/>
      <c r="O98" s="26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5"/>
    </row>
    <row r="99" spans="1:32" s="6" customFormat="1" ht="18.75">
      <c r="A99" s="45" t="s">
        <v>6</v>
      </c>
      <c r="B99" s="24">
        <f>J99+L99+N99+P99+R99+T99+V99+X99+Z99+AB99+AD99+H99</f>
        <v>500</v>
      </c>
      <c r="C99" s="17">
        <f>H99+J99</f>
        <v>0</v>
      </c>
      <c r="D99" s="17">
        <f>E99</f>
        <v>0</v>
      </c>
      <c r="E99" s="17">
        <f>I99+K99+M99+O99+Q99+S99+U99+W99+Y99+AA99+AC99+AE99</f>
        <v>0</v>
      </c>
      <c r="F99" s="17">
        <f>E99/B99*100</f>
        <v>0</v>
      </c>
      <c r="G99" s="17" t="e">
        <f>E99/C99*100</f>
        <v>#DIV/0!</v>
      </c>
      <c r="H99" s="17"/>
      <c r="I99" s="17"/>
      <c r="J99" s="18"/>
      <c r="K99" s="18"/>
      <c r="L99" s="25">
        <v>40</v>
      </c>
      <c r="M99" s="25"/>
      <c r="N99" s="26">
        <v>223.6</v>
      </c>
      <c r="O99" s="26"/>
      <c r="P99" s="17"/>
      <c r="Q99" s="17"/>
      <c r="R99" s="17"/>
      <c r="S99" s="17"/>
      <c r="T99" s="17"/>
      <c r="U99" s="17"/>
      <c r="V99" s="17">
        <v>96.3</v>
      </c>
      <c r="W99" s="17"/>
      <c r="X99" s="17">
        <v>140.1</v>
      </c>
      <c r="Y99" s="17"/>
      <c r="Z99" s="17"/>
      <c r="AA99" s="17"/>
      <c r="AB99" s="17"/>
      <c r="AC99" s="17"/>
      <c r="AD99" s="17"/>
      <c r="AE99" s="2"/>
      <c r="AF99" s="5"/>
    </row>
    <row r="100" spans="1:32" s="6" customFormat="1" ht="18.75">
      <c r="A100" s="45" t="s">
        <v>7</v>
      </c>
      <c r="B100" s="24"/>
      <c r="C100" s="17"/>
      <c r="D100" s="17"/>
      <c r="E100" s="17"/>
      <c r="F100" s="2"/>
      <c r="G100" s="2"/>
      <c r="H100" s="2"/>
      <c r="I100" s="2"/>
      <c r="J100" s="3"/>
      <c r="K100" s="3"/>
      <c r="L100" s="53"/>
      <c r="M100" s="53"/>
      <c r="N100" s="4"/>
      <c r="O100" s="4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5"/>
    </row>
    <row r="101" spans="1:32" s="6" customFormat="1" ht="18.75">
      <c r="A101" s="45" t="s">
        <v>8</v>
      </c>
      <c r="B101" s="24"/>
      <c r="C101" s="17"/>
      <c r="D101" s="17"/>
      <c r="E101" s="17"/>
      <c r="F101" s="2"/>
      <c r="G101" s="2"/>
      <c r="H101" s="2"/>
      <c r="I101" s="2"/>
      <c r="J101" s="3"/>
      <c r="K101" s="3"/>
      <c r="L101" s="53"/>
      <c r="M101" s="53"/>
      <c r="N101" s="4"/>
      <c r="O101" s="4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44"/>
      <c r="AF101" s="44"/>
    </row>
    <row r="102" spans="1:32" s="6" customFormat="1" ht="56.25">
      <c r="A102" s="10" t="s">
        <v>24</v>
      </c>
      <c r="B102" s="11">
        <f t="shared" ref="B102:S102" si="82">B103</f>
        <v>22986.600000000002</v>
      </c>
      <c r="C102" s="11">
        <f t="shared" si="82"/>
        <v>2945.7000000000003</v>
      </c>
      <c r="D102" s="11">
        <f>D103</f>
        <v>2621.4</v>
      </c>
      <c r="E102" s="11">
        <f t="shared" si="82"/>
        <v>2621.4</v>
      </c>
      <c r="F102" s="11">
        <f t="shared" si="82"/>
        <v>11.404035394534207</v>
      </c>
      <c r="G102" s="11">
        <f t="shared" si="82"/>
        <v>88.990732253793652</v>
      </c>
      <c r="H102" s="11">
        <f t="shared" si="82"/>
        <v>1333.9</v>
      </c>
      <c r="I102" s="11">
        <f t="shared" si="82"/>
        <v>648.5</v>
      </c>
      <c r="J102" s="13">
        <f t="shared" si="82"/>
        <v>1611.8</v>
      </c>
      <c r="K102" s="13">
        <f t="shared" si="82"/>
        <v>1972.9</v>
      </c>
      <c r="L102" s="11">
        <f t="shared" si="82"/>
        <v>1645.6000000000001</v>
      </c>
      <c r="M102" s="11">
        <f t="shared" si="82"/>
        <v>0</v>
      </c>
      <c r="N102" s="11">
        <f t="shared" si="82"/>
        <v>2680.8999999999996</v>
      </c>
      <c r="O102" s="11">
        <f t="shared" si="82"/>
        <v>0</v>
      </c>
      <c r="P102" s="11">
        <f t="shared" si="82"/>
        <v>1802</v>
      </c>
      <c r="Q102" s="11">
        <f t="shared" si="82"/>
        <v>0</v>
      </c>
      <c r="R102" s="11">
        <f t="shared" si="82"/>
        <v>1879.4</v>
      </c>
      <c r="S102" s="11">
        <f t="shared" si="82"/>
        <v>0</v>
      </c>
      <c r="T102" s="11">
        <f>T103</f>
        <v>2896.7999999999997</v>
      </c>
      <c r="U102" s="11">
        <f>U103</f>
        <v>0</v>
      </c>
      <c r="V102" s="11">
        <f t="shared" ref="V102:AE102" si="83">V103</f>
        <v>1621.2</v>
      </c>
      <c r="W102" s="11">
        <f t="shared" si="83"/>
        <v>0</v>
      </c>
      <c r="X102" s="11">
        <f t="shared" si="83"/>
        <v>1564.4</v>
      </c>
      <c r="Y102" s="11">
        <f t="shared" si="83"/>
        <v>0</v>
      </c>
      <c r="Z102" s="11">
        <f t="shared" si="83"/>
        <v>2681.6699999999996</v>
      </c>
      <c r="AA102" s="11">
        <f t="shared" si="83"/>
        <v>0</v>
      </c>
      <c r="AB102" s="11">
        <f t="shared" si="83"/>
        <v>1639.4</v>
      </c>
      <c r="AC102" s="11">
        <f t="shared" si="83"/>
        <v>0</v>
      </c>
      <c r="AD102" s="11">
        <f t="shared" si="83"/>
        <v>1629.53</v>
      </c>
      <c r="AE102" s="11">
        <f t="shared" si="83"/>
        <v>0</v>
      </c>
      <c r="AF102" s="22"/>
    </row>
    <row r="103" spans="1:32" s="6" customFormat="1" ht="18.75">
      <c r="A103" s="5" t="s">
        <v>4</v>
      </c>
      <c r="B103" s="24">
        <f>B104+B105+B106+B107</f>
        <v>22986.600000000002</v>
      </c>
      <c r="C103" s="24">
        <f t="shared" ref="C103" si="84">C104+C105+C106+C107</f>
        <v>2945.7000000000003</v>
      </c>
      <c r="D103" s="24">
        <f t="shared" ref="D103" si="85">D104+D105+D106+D107</f>
        <v>2621.4</v>
      </c>
      <c r="E103" s="24">
        <f t="shared" ref="E103" si="86">E104+E105+E106+E107</f>
        <v>2621.4</v>
      </c>
      <c r="F103" s="17">
        <f>E103/B103*100</f>
        <v>11.404035394534207</v>
      </c>
      <c r="G103" s="17">
        <f>E103/C103*100</f>
        <v>88.990732253793652</v>
      </c>
      <c r="H103" s="17">
        <f t="shared" ref="H103:AD103" si="87">H104+H105</f>
        <v>1333.9</v>
      </c>
      <c r="I103" s="17">
        <f t="shared" si="87"/>
        <v>648.5</v>
      </c>
      <c r="J103" s="18">
        <f t="shared" si="87"/>
        <v>1611.8</v>
      </c>
      <c r="K103" s="18">
        <f t="shared" si="87"/>
        <v>1972.9</v>
      </c>
      <c r="L103" s="25">
        <f t="shared" si="87"/>
        <v>1645.6000000000001</v>
      </c>
      <c r="M103" s="25">
        <f t="shared" si="87"/>
        <v>0</v>
      </c>
      <c r="N103" s="26">
        <f t="shared" si="87"/>
        <v>2680.8999999999996</v>
      </c>
      <c r="O103" s="26">
        <f t="shared" si="87"/>
        <v>0</v>
      </c>
      <c r="P103" s="17">
        <f t="shared" si="87"/>
        <v>1802</v>
      </c>
      <c r="Q103" s="17">
        <f t="shared" si="87"/>
        <v>0</v>
      </c>
      <c r="R103" s="17">
        <f t="shared" si="87"/>
        <v>1879.4</v>
      </c>
      <c r="S103" s="17">
        <f t="shared" si="87"/>
        <v>0</v>
      </c>
      <c r="T103" s="17">
        <f t="shared" si="87"/>
        <v>2896.7999999999997</v>
      </c>
      <c r="U103" s="17">
        <f t="shared" si="87"/>
        <v>0</v>
      </c>
      <c r="V103" s="17">
        <f t="shared" si="87"/>
        <v>1621.2</v>
      </c>
      <c r="W103" s="17">
        <f t="shared" si="87"/>
        <v>0</v>
      </c>
      <c r="X103" s="17">
        <f t="shared" si="87"/>
        <v>1564.4</v>
      </c>
      <c r="Y103" s="17">
        <f t="shared" si="87"/>
        <v>0</v>
      </c>
      <c r="Z103" s="17">
        <f t="shared" si="87"/>
        <v>2681.6699999999996</v>
      </c>
      <c r="AA103" s="17">
        <f t="shared" si="87"/>
        <v>0</v>
      </c>
      <c r="AB103" s="17">
        <f t="shared" si="87"/>
        <v>1639.4</v>
      </c>
      <c r="AC103" s="17">
        <f t="shared" si="87"/>
        <v>0</v>
      </c>
      <c r="AD103" s="17">
        <f t="shared" si="87"/>
        <v>1629.53</v>
      </c>
      <c r="AE103" s="12">
        <f>AE105+AE111</f>
        <v>0</v>
      </c>
      <c r="AF103" s="23"/>
    </row>
    <row r="104" spans="1:32" s="6" customFormat="1" ht="18.75">
      <c r="A104" s="45" t="s">
        <v>5</v>
      </c>
      <c r="B104" s="24">
        <f>H104+J104+L104+N104+P104+R104+T104+V104+X104+Z104+AB104+AD104</f>
        <v>2085.3000000000002</v>
      </c>
      <c r="C104" s="17">
        <f>H104+J104</f>
        <v>347.4</v>
      </c>
      <c r="D104" s="17">
        <f>E104</f>
        <v>347.4</v>
      </c>
      <c r="E104" s="17">
        <f>I104+K104+M104+O104+Q104+S104+U104+W104+Y104+AA104+AC104+AE104</f>
        <v>347.4</v>
      </c>
      <c r="F104" s="17"/>
      <c r="G104" s="17"/>
      <c r="H104" s="17">
        <v>173.7</v>
      </c>
      <c r="I104" s="17"/>
      <c r="J104" s="18">
        <v>173.7</v>
      </c>
      <c r="K104" s="18">
        <v>347.4</v>
      </c>
      <c r="L104" s="25">
        <v>173.7</v>
      </c>
      <c r="M104" s="25"/>
      <c r="N104" s="26">
        <v>173.7</v>
      </c>
      <c r="O104" s="26"/>
      <c r="P104" s="17">
        <v>173.7</v>
      </c>
      <c r="Q104" s="17"/>
      <c r="R104" s="17">
        <v>173.7</v>
      </c>
      <c r="S104" s="17"/>
      <c r="T104" s="17">
        <v>173.7</v>
      </c>
      <c r="U104" s="17"/>
      <c r="V104" s="17">
        <v>173.7</v>
      </c>
      <c r="W104" s="17"/>
      <c r="X104" s="17">
        <v>173.7</v>
      </c>
      <c r="Y104" s="17"/>
      <c r="Z104" s="17">
        <v>173.7</v>
      </c>
      <c r="AA104" s="17"/>
      <c r="AB104" s="17">
        <v>173.7</v>
      </c>
      <c r="AC104" s="17"/>
      <c r="AD104" s="17">
        <v>174.6</v>
      </c>
      <c r="AE104" s="47"/>
      <c r="AF104" s="23"/>
    </row>
    <row r="105" spans="1:32" s="6" customFormat="1" ht="18.75">
      <c r="A105" s="45" t="s">
        <v>6</v>
      </c>
      <c r="B105" s="24">
        <f>J105+L105+N105+P105+R105+T105+V105+X105+Z105+AB105+AD105+H105</f>
        <v>20901.300000000003</v>
      </c>
      <c r="C105" s="17">
        <f>H105+J105</f>
        <v>2598.3000000000002</v>
      </c>
      <c r="D105" s="17">
        <f>E105</f>
        <v>2274</v>
      </c>
      <c r="E105" s="17">
        <f>I105+K105+M105+O105+Q105+S105+U105+W105+Y105+AA105+AC105+AE105</f>
        <v>2274</v>
      </c>
      <c r="F105" s="17">
        <f>E105/B105*100</f>
        <v>10.879706046992291</v>
      </c>
      <c r="G105" s="17">
        <f>E105/C105*100</f>
        <v>87.518762267636532</v>
      </c>
      <c r="H105" s="17">
        <v>1160.2</v>
      </c>
      <c r="I105" s="17">
        <v>648.5</v>
      </c>
      <c r="J105" s="18">
        <v>1438.1</v>
      </c>
      <c r="K105" s="18">
        <v>1625.5</v>
      </c>
      <c r="L105" s="25">
        <v>1471.9</v>
      </c>
      <c r="M105" s="25"/>
      <c r="N105" s="26">
        <v>2507.1999999999998</v>
      </c>
      <c r="O105" s="26"/>
      <c r="P105" s="17">
        <v>1628.3</v>
      </c>
      <c r="Q105" s="17"/>
      <c r="R105" s="17">
        <v>1705.7</v>
      </c>
      <c r="S105" s="17"/>
      <c r="T105" s="17">
        <v>2723.1</v>
      </c>
      <c r="U105" s="17"/>
      <c r="V105" s="17">
        <v>1447.5</v>
      </c>
      <c r="W105" s="17"/>
      <c r="X105" s="17">
        <v>1390.7</v>
      </c>
      <c r="Y105" s="17"/>
      <c r="Z105" s="17">
        <v>2507.9699999999998</v>
      </c>
      <c r="AA105" s="17"/>
      <c r="AB105" s="17">
        <v>1465.7</v>
      </c>
      <c r="AC105" s="17"/>
      <c r="AD105" s="17">
        <v>1454.93</v>
      </c>
      <c r="AE105" s="12"/>
      <c r="AF105" s="5"/>
    </row>
    <row r="106" spans="1:32" s="6" customFormat="1" ht="18.75">
      <c r="A106" s="45" t="s">
        <v>7</v>
      </c>
      <c r="B106" s="24"/>
      <c r="C106" s="17"/>
      <c r="D106" s="17"/>
      <c r="E106" s="17"/>
      <c r="F106" s="17"/>
      <c r="G106" s="17"/>
      <c r="H106" s="17"/>
      <c r="I106" s="17"/>
      <c r="J106" s="18"/>
      <c r="K106" s="18"/>
      <c r="L106" s="25"/>
      <c r="M106" s="25"/>
      <c r="N106" s="26"/>
      <c r="O106" s="26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23"/>
    </row>
    <row r="107" spans="1:32" s="6" customFormat="1" ht="18.75">
      <c r="A107" s="45" t="s">
        <v>8</v>
      </c>
      <c r="B107" s="24"/>
      <c r="C107" s="17"/>
      <c r="D107" s="17"/>
      <c r="E107" s="17"/>
      <c r="F107" s="2"/>
      <c r="G107" s="2"/>
      <c r="H107" s="2"/>
      <c r="I107" s="2"/>
      <c r="J107" s="3"/>
      <c r="K107" s="3"/>
      <c r="L107" s="53"/>
      <c r="M107" s="53"/>
      <c r="N107" s="4"/>
      <c r="O107" s="4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3"/>
    </row>
    <row r="108" spans="1:32" s="6" customFormat="1" ht="56.25">
      <c r="A108" s="7" t="s">
        <v>25</v>
      </c>
      <c r="B108" s="8">
        <f>B110+B116+B122</f>
        <v>511.4</v>
      </c>
      <c r="C108" s="8">
        <f t="shared" ref="C108:E108" si="88">C110+C116+C122</f>
        <v>0</v>
      </c>
      <c r="D108" s="8">
        <f t="shared" si="88"/>
        <v>0</v>
      </c>
      <c r="E108" s="8">
        <f t="shared" si="88"/>
        <v>0</v>
      </c>
      <c r="F108" s="2">
        <f>E108/B108*100</f>
        <v>0</v>
      </c>
      <c r="G108" s="2" t="e">
        <f>E108/C108*100</f>
        <v>#DIV/0!</v>
      </c>
      <c r="H108" s="8">
        <f t="shared" ref="H108:AE108" si="89">H110+H116+H122</f>
        <v>0</v>
      </c>
      <c r="I108" s="8">
        <f t="shared" si="89"/>
        <v>0</v>
      </c>
      <c r="J108" s="9">
        <f t="shared" si="89"/>
        <v>0</v>
      </c>
      <c r="K108" s="9">
        <f t="shared" si="89"/>
        <v>0</v>
      </c>
      <c r="L108" s="8">
        <f t="shared" si="89"/>
        <v>0</v>
      </c>
      <c r="M108" s="8">
        <f t="shared" si="89"/>
        <v>0</v>
      </c>
      <c r="N108" s="8">
        <f t="shared" si="89"/>
        <v>250</v>
      </c>
      <c r="O108" s="8">
        <f t="shared" si="89"/>
        <v>0</v>
      </c>
      <c r="P108" s="8">
        <f t="shared" si="89"/>
        <v>200</v>
      </c>
      <c r="Q108" s="8">
        <f t="shared" si="89"/>
        <v>0</v>
      </c>
      <c r="R108" s="8">
        <f t="shared" si="89"/>
        <v>0</v>
      </c>
      <c r="S108" s="8">
        <f t="shared" si="89"/>
        <v>0</v>
      </c>
      <c r="T108" s="8">
        <f t="shared" si="89"/>
        <v>0</v>
      </c>
      <c r="U108" s="8">
        <f t="shared" si="89"/>
        <v>0</v>
      </c>
      <c r="V108" s="8">
        <f t="shared" si="89"/>
        <v>61.4</v>
      </c>
      <c r="W108" s="8">
        <f t="shared" si="89"/>
        <v>0</v>
      </c>
      <c r="X108" s="8">
        <f t="shared" si="89"/>
        <v>0</v>
      </c>
      <c r="Y108" s="8">
        <f t="shared" si="89"/>
        <v>0</v>
      </c>
      <c r="Z108" s="8">
        <f t="shared" si="89"/>
        <v>0</v>
      </c>
      <c r="AA108" s="8">
        <f t="shared" si="89"/>
        <v>0</v>
      </c>
      <c r="AB108" s="8">
        <f t="shared" si="89"/>
        <v>0</v>
      </c>
      <c r="AC108" s="8">
        <f t="shared" si="89"/>
        <v>0</v>
      </c>
      <c r="AD108" s="8">
        <f t="shared" si="89"/>
        <v>0</v>
      </c>
      <c r="AE108" s="8">
        <f t="shared" si="89"/>
        <v>0</v>
      </c>
      <c r="AF108" s="23"/>
    </row>
    <row r="109" spans="1:32" s="6" customFormat="1" ht="18.75">
      <c r="A109" s="45" t="s">
        <v>2</v>
      </c>
      <c r="B109" s="12"/>
      <c r="C109" s="17"/>
      <c r="D109" s="17"/>
      <c r="E109" s="2"/>
      <c r="F109" s="2"/>
      <c r="G109" s="2"/>
      <c r="H109" s="2"/>
      <c r="I109" s="2"/>
      <c r="J109" s="3"/>
      <c r="K109" s="3"/>
      <c r="L109" s="53"/>
      <c r="M109" s="53"/>
      <c r="N109" s="4"/>
      <c r="O109" s="4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3"/>
    </row>
    <row r="110" spans="1:32" s="6" customFormat="1" ht="56.25">
      <c r="A110" s="10" t="s">
        <v>26</v>
      </c>
      <c r="B110" s="11">
        <f t="shared" ref="B110:S110" si="90">B111</f>
        <v>61.4</v>
      </c>
      <c r="C110" s="11">
        <f t="shared" si="90"/>
        <v>0</v>
      </c>
      <c r="D110" s="11">
        <f>D111</f>
        <v>0</v>
      </c>
      <c r="E110" s="11">
        <f t="shared" si="90"/>
        <v>0</v>
      </c>
      <c r="F110" s="11">
        <f>F111</f>
        <v>0</v>
      </c>
      <c r="G110" s="11" t="e">
        <f>G111</f>
        <v>#DIV/0!</v>
      </c>
      <c r="H110" s="11">
        <f t="shared" si="90"/>
        <v>0</v>
      </c>
      <c r="I110" s="11">
        <f t="shared" si="90"/>
        <v>0</v>
      </c>
      <c r="J110" s="13">
        <f t="shared" si="90"/>
        <v>0</v>
      </c>
      <c r="K110" s="13">
        <f t="shared" si="90"/>
        <v>0</v>
      </c>
      <c r="L110" s="11">
        <f t="shared" si="90"/>
        <v>0</v>
      </c>
      <c r="M110" s="11">
        <f t="shared" si="90"/>
        <v>0</v>
      </c>
      <c r="N110" s="11">
        <f t="shared" si="90"/>
        <v>0</v>
      </c>
      <c r="O110" s="11">
        <f t="shared" si="90"/>
        <v>0</v>
      </c>
      <c r="P110" s="11">
        <f t="shared" si="90"/>
        <v>0</v>
      </c>
      <c r="Q110" s="11">
        <f t="shared" si="90"/>
        <v>0</v>
      </c>
      <c r="R110" s="11">
        <f t="shared" si="90"/>
        <v>0</v>
      </c>
      <c r="S110" s="11">
        <f t="shared" si="90"/>
        <v>0</v>
      </c>
      <c r="T110" s="11">
        <f>T111</f>
        <v>0</v>
      </c>
      <c r="U110" s="11">
        <f>U111</f>
        <v>0</v>
      </c>
      <c r="V110" s="11">
        <f t="shared" ref="V110:AE110" si="91">V111</f>
        <v>61.4</v>
      </c>
      <c r="W110" s="11">
        <f t="shared" si="91"/>
        <v>0</v>
      </c>
      <c r="X110" s="11">
        <f t="shared" si="91"/>
        <v>0</v>
      </c>
      <c r="Y110" s="11">
        <f t="shared" si="91"/>
        <v>0</v>
      </c>
      <c r="Z110" s="11">
        <f t="shared" si="91"/>
        <v>0</v>
      </c>
      <c r="AA110" s="11">
        <f t="shared" si="91"/>
        <v>0</v>
      </c>
      <c r="AB110" s="11">
        <f t="shared" si="91"/>
        <v>0</v>
      </c>
      <c r="AC110" s="11">
        <f t="shared" si="91"/>
        <v>0</v>
      </c>
      <c r="AD110" s="11">
        <f t="shared" si="91"/>
        <v>0</v>
      </c>
      <c r="AE110" s="11">
        <f t="shared" si="91"/>
        <v>0</v>
      </c>
      <c r="AF110" s="20"/>
    </row>
    <row r="111" spans="1:32" s="6" customFormat="1" ht="18.75">
      <c r="A111" s="5" t="s">
        <v>4</v>
      </c>
      <c r="B111" s="24">
        <f>B112+B113+B114+B115</f>
        <v>61.4</v>
      </c>
      <c r="C111" s="24">
        <f t="shared" ref="C111" si="92">C112+C113+C114+C115</f>
        <v>0</v>
      </c>
      <c r="D111" s="24">
        <f t="shared" ref="D111" si="93">D112+D113+D114+D115</f>
        <v>0</v>
      </c>
      <c r="E111" s="24">
        <f t="shared" ref="E111" si="94">E112+E113+E114+E115</f>
        <v>0</v>
      </c>
      <c r="F111" s="25">
        <f>F113</f>
        <v>0</v>
      </c>
      <c r="G111" s="25" t="e">
        <f>G113</f>
        <v>#DIV/0!</v>
      </c>
      <c r="H111" s="17">
        <f t="shared" ref="H111:AD111" si="95">H112+H113</f>
        <v>0</v>
      </c>
      <c r="I111" s="17">
        <f t="shared" si="95"/>
        <v>0</v>
      </c>
      <c r="J111" s="18">
        <f t="shared" si="95"/>
        <v>0</v>
      </c>
      <c r="K111" s="18">
        <f t="shared" si="95"/>
        <v>0</v>
      </c>
      <c r="L111" s="25">
        <f t="shared" si="95"/>
        <v>0</v>
      </c>
      <c r="M111" s="25">
        <f t="shared" si="95"/>
        <v>0</v>
      </c>
      <c r="N111" s="26">
        <f t="shared" si="95"/>
        <v>0</v>
      </c>
      <c r="O111" s="26">
        <f t="shared" si="95"/>
        <v>0</v>
      </c>
      <c r="P111" s="17">
        <f t="shared" si="95"/>
        <v>0</v>
      </c>
      <c r="Q111" s="17">
        <f t="shared" si="95"/>
        <v>0</v>
      </c>
      <c r="R111" s="17">
        <f t="shared" si="95"/>
        <v>0</v>
      </c>
      <c r="S111" s="17">
        <f t="shared" si="95"/>
        <v>0</v>
      </c>
      <c r="T111" s="17">
        <f t="shared" si="95"/>
        <v>0</v>
      </c>
      <c r="U111" s="17">
        <f t="shared" si="95"/>
        <v>0</v>
      </c>
      <c r="V111" s="17">
        <f t="shared" si="95"/>
        <v>61.4</v>
      </c>
      <c r="W111" s="17">
        <f t="shared" si="95"/>
        <v>0</v>
      </c>
      <c r="X111" s="17">
        <f t="shared" si="95"/>
        <v>0</v>
      </c>
      <c r="Y111" s="17">
        <f t="shared" si="95"/>
        <v>0</v>
      </c>
      <c r="Z111" s="17">
        <f t="shared" si="95"/>
        <v>0</v>
      </c>
      <c r="AA111" s="17">
        <f t="shared" si="95"/>
        <v>0</v>
      </c>
      <c r="AB111" s="17">
        <f t="shared" si="95"/>
        <v>0</v>
      </c>
      <c r="AC111" s="17">
        <f t="shared" si="95"/>
        <v>0</v>
      </c>
      <c r="AD111" s="17">
        <f t="shared" si="95"/>
        <v>0</v>
      </c>
      <c r="AE111" s="17">
        <f>AE112</f>
        <v>0</v>
      </c>
      <c r="AF111" s="5"/>
    </row>
    <row r="112" spans="1:32" s="6" customFormat="1" ht="18.75">
      <c r="A112" s="45" t="s">
        <v>5</v>
      </c>
      <c r="B112" s="24">
        <f>H112+J112+L112+N112+P112+R112+T112+V112+X112+Z112+AB112+AD112</f>
        <v>0</v>
      </c>
      <c r="C112" s="17">
        <f>H112+J112</f>
        <v>0</v>
      </c>
      <c r="D112" s="17">
        <f>E112</f>
        <v>0</v>
      </c>
      <c r="E112" s="17">
        <f>I112+K112+M112+O112+Q112+S112+U112+W112+Y112+AA112+AC112+AE112</f>
        <v>0</v>
      </c>
      <c r="F112" s="17"/>
      <c r="G112" s="17"/>
      <c r="H112" s="17"/>
      <c r="I112" s="17"/>
      <c r="J112" s="18"/>
      <c r="K112" s="18"/>
      <c r="L112" s="25"/>
      <c r="M112" s="25"/>
      <c r="N112" s="26"/>
      <c r="O112" s="26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23"/>
    </row>
    <row r="113" spans="1:32" s="6" customFormat="1" ht="18.75">
      <c r="A113" s="45" t="s">
        <v>6</v>
      </c>
      <c r="B113" s="24">
        <f>J113+L113+N113+P113+R113+T113+V113+X113+Z113+AB113+AD113</f>
        <v>61.4</v>
      </c>
      <c r="C113" s="17">
        <f>H113+J113</f>
        <v>0</v>
      </c>
      <c r="D113" s="17">
        <f>E113</f>
        <v>0</v>
      </c>
      <c r="E113" s="17">
        <f>I113+K113+M113+O113+Q113+S113+U113+W113+Y113+AA113+AC113+AE113</f>
        <v>0</v>
      </c>
      <c r="F113" s="17">
        <f>E113/B113*100</f>
        <v>0</v>
      </c>
      <c r="G113" s="17" t="e">
        <f>E113/C113*100</f>
        <v>#DIV/0!</v>
      </c>
      <c r="H113" s="17"/>
      <c r="I113" s="17"/>
      <c r="J113" s="18"/>
      <c r="K113" s="18"/>
      <c r="L113" s="25"/>
      <c r="M113" s="25"/>
      <c r="N113" s="26"/>
      <c r="O113" s="26"/>
      <c r="P113" s="17"/>
      <c r="Q113" s="17"/>
      <c r="R113" s="17"/>
      <c r="S113" s="17"/>
      <c r="T113" s="17"/>
      <c r="U113" s="17"/>
      <c r="V113" s="17">
        <v>61.4</v>
      </c>
      <c r="W113" s="17"/>
      <c r="X113" s="17"/>
      <c r="Y113" s="17"/>
      <c r="Z113" s="17"/>
      <c r="AA113" s="17"/>
      <c r="AB113" s="17"/>
      <c r="AC113" s="17"/>
      <c r="AD113" s="17"/>
      <c r="AE113" s="17"/>
      <c r="AF113" s="23"/>
    </row>
    <row r="114" spans="1:32" s="6" customFormat="1" ht="18.75">
      <c r="A114" s="45" t="s">
        <v>7</v>
      </c>
      <c r="B114" s="24"/>
      <c r="C114" s="17"/>
      <c r="D114" s="17"/>
      <c r="E114" s="17"/>
      <c r="F114" s="2"/>
      <c r="G114" s="2"/>
      <c r="H114" s="2"/>
      <c r="I114" s="2"/>
      <c r="J114" s="3"/>
      <c r="K114" s="3"/>
      <c r="L114" s="53"/>
      <c r="M114" s="53"/>
      <c r="N114" s="4"/>
      <c r="O114" s="4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3"/>
    </row>
    <row r="115" spans="1:32" s="6" customFormat="1" ht="18.75">
      <c r="A115" s="45" t="s">
        <v>8</v>
      </c>
      <c r="B115" s="24"/>
      <c r="C115" s="17"/>
      <c r="D115" s="17"/>
      <c r="E115" s="17"/>
      <c r="F115" s="2"/>
      <c r="G115" s="2"/>
      <c r="H115" s="2"/>
      <c r="I115" s="2"/>
      <c r="J115" s="3"/>
      <c r="K115" s="3"/>
      <c r="L115" s="53"/>
      <c r="M115" s="53"/>
      <c r="N115" s="4"/>
      <c r="O115" s="4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3"/>
    </row>
    <row r="116" spans="1:32" s="6" customFormat="1" ht="56.25">
      <c r="A116" s="10" t="s">
        <v>27</v>
      </c>
      <c r="B116" s="11">
        <f t="shared" ref="B116:S116" si="96">B117</f>
        <v>250</v>
      </c>
      <c r="C116" s="11">
        <f t="shared" si="96"/>
        <v>0</v>
      </c>
      <c r="D116" s="11">
        <f>D117</f>
        <v>0</v>
      </c>
      <c r="E116" s="11">
        <f t="shared" si="96"/>
        <v>0</v>
      </c>
      <c r="F116" s="11">
        <f t="shared" si="96"/>
        <v>0</v>
      </c>
      <c r="G116" s="11" t="e">
        <f t="shared" si="96"/>
        <v>#DIV/0!</v>
      </c>
      <c r="H116" s="11">
        <f t="shared" si="96"/>
        <v>0</v>
      </c>
      <c r="I116" s="11">
        <f t="shared" si="96"/>
        <v>0</v>
      </c>
      <c r="J116" s="13">
        <f t="shared" si="96"/>
        <v>0</v>
      </c>
      <c r="K116" s="13">
        <f t="shared" si="96"/>
        <v>0</v>
      </c>
      <c r="L116" s="11">
        <f t="shared" si="96"/>
        <v>0</v>
      </c>
      <c r="M116" s="11">
        <f t="shared" si="96"/>
        <v>0</v>
      </c>
      <c r="N116" s="11">
        <f t="shared" si="96"/>
        <v>250</v>
      </c>
      <c r="O116" s="11">
        <f t="shared" si="96"/>
        <v>0</v>
      </c>
      <c r="P116" s="11">
        <f t="shared" si="96"/>
        <v>0</v>
      </c>
      <c r="Q116" s="11">
        <f t="shared" si="96"/>
        <v>0</v>
      </c>
      <c r="R116" s="11">
        <f t="shared" si="96"/>
        <v>0</v>
      </c>
      <c r="S116" s="11">
        <f t="shared" si="96"/>
        <v>0</v>
      </c>
      <c r="T116" s="11">
        <f>T117</f>
        <v>0</v>
      </c>
      <c r="U116" s="11">
        <f>U117</f>
        <v>0</v>
      </c>
      <c r="V116" s="11">
        <f t="shared" ref="V116:AE116" si="97">V117</f>
        <v>0</v>
      </c>
      <c r="W116" s="11">
        <f t="shared" si="97"/>
        <v>0</v>
      </c>
      <c r="X116" s="11">
        <f t="shared" si="97"/>
        <v>0</v>
      </c>
      <c r="Y116" s="11">
        <f t="shared" si="97"/>
        <v>0</v>
      </c>
      <c r="Z116" s="11">
        <f t="shared" si="97"/>
        <v>0</v>
      </c>
      <c r="AA116" s="11">
        <f t="shared" si="97"/>
        <v>0</v>
      </c>
      <c r="AB116" s="11">
        <f t="shared" si="97"/>
        <v>0</v>
      </c>
      <c r="AC116" s="11">
        <f t="shared" si="97"/>
        <v>0</v>
      </c>
      <c r="AD116" s="11">
        <f t="shared" si="97"/>
        <v>0</v>
      </c>
      <c r="AE116" s="11">
        <f t="shared" si="97"/>
        <v>0</v>
      </c>
      <c r="AF116" s="20"/>
    </row>
    <row r="117" spans="1:32" s="6" customFormat="1" ht="18.75">
      <c r="A117" s="5" t="s">
        <v>4</v>
      </c>
      <c r="B117" s="24">
        <f>B118+B119+B120+B121</f>
        <v>250</v>
      </c>
      <c r="C117" s="24">
        <f t="shared" ref="C117" si="98">C118+C119+C120+C121</f>
        <v>0</v>
      </c>
      <c r="D117" s="24">
        <f t="shared" ref="D117" si="99">D118+D119+D120+D121</f>
        <v>0</v>
      </c>
      <c r="E117" s="24">
        <f t="shared" ref="E117" si="100">E118+E119+E120+E121</f>
        <v>0</v>
      </c>
      <c r="F117" s="17">
        <f>E117/B117*100</f>
        <v>0</v>
      </c>
      <c r="G117" s="17" t="e">
        <f>E117/C117*100</f>
        <v>#DIV/0!</v>
      </c>
      <c r="H117" s="17">
        <f t="shared" ref="H117:AD117" si="101">H118+H119</f>
        <v>0</v>
      </c>
      <c r="I117" s="17">
        <f t="shared" si="101"/>
        <v>0</v>
      </c>
      <c r="J117" s="18">
        <f t="shared" si="101"/>
        <v>0</v>
      </c>
      <c r="K117" s="18">
        <f t="shared" si="101"/>
        <v>0</v>
      </c>
      <c r="L117" s="25">
        <f t="shared" si="101"/>
        <v>0</v>
      </c>
      <c r="M117" s="25">
        <f t="shared" si="101"/>
        <v>0</v>
      </c>
      <c r="N117" s="26">
        <f t="shared" si="101"/>
        <v>250</v>
      </c>
      <c r="O117" s="26">
        <f t="shared" si="101"/>
        <v>0</v>
      </c>
      <c r="P117" s="17">
        <f t="shared" si="101"/>
        <v>0</v>
      </c>
      <c r="Q117" s="17">
        <f t="shared" si="101"/>
        <v>0</v>
      </c>
      <c r="R117" s="17">
        <f t="shared" si="101"/>
        <v>0</v>
      </c>
      <c r="S117" s="17">
        <f t="shared" si="101"/>
        <v>0</v>
      </c>
      <c r="T117" s="17">
        <f t="shared" si="101"/>
        <v>0</v>
      </c>
      <c r="U117" s="17">
        <f t="shared" si="101"/>
        <v>0</v>
      </c>
      <c r="V117" s="17">
        <f t="shared" si="101"/>
        <v>0</v>
      </c>
      <c r="W117" s="17">
        <f t="shared" si="101"/>
        <v>0</v>
      </c>
      <c r="X117" s="17">
        <f t="shared" si="101"/>
        <v>0</v>
      </c>
      <c r="Y117" s="17">
        <f t="shared" si="101"/>
        <v>0</v>
      </c>
      <c r="Z117" s="17">
        <f t="shared" si="101"/>
        <v>0</v>
      </c>
      <c r="AA117" s="17">
        <f t="shared" si="101"/>
        <v>0</v>
      </c>
      <c r="AB117" s="17">
        <f t="shared" si="101"/>
        <v>0</v>
      </c>
      <c r="AC117" s="17">
        <f t="shared" si="101"/>
        <v>0</v>
      </c>
      <c r="AD117" s="17">
        <f t="shared" si="101"/>
        <v>0</v>
      </c>
      <c r="AE117" s="12">
        <f>AE119</f>
        <v>0</v>
      </c>
      <c r="AF117" s="23"/>
    </row>
    <row r="118" spans="1:32" s="6" customFormat="1" ht="18.75">
      <c r="A118" s="45" t="s">
        <v>5</v>
      </c>
      <c r="B118" s="24">
        <f>H118+J118+L118+N118+P118+R118+T118+V118+X118+Z118+AB118+AD118</f>
        <v>0</v>
      </c>
      <c r="C118" s="17">
        <f>H118+J118</f>
        <v>0</v>
      </c>
      <c r="D118" s="17">
        <f>E118</f>
        <v>0</v>
      </c>
      <c r="E118" s="17">
        <f>I118+K118+M118+O118+Q118+S118+U118+W118+Y118+AA118+AC118+AE118</f>
        <v>0</v>
      </c>
      <c r="F118" s="2"/>
      <c r="G118" s="2"/>
      <c r="H118" s="2"/>
      <c r="I118" s="2"/>
      <c r="J118" s="3"/>
      <c r="K118" s="3"/>
      <c r="L118" s="53"/>
      <c r="M118" s="53"/>
      <c r="N118" s="4"/>
      <c r="O118" s="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3"/>
    </row>
    <row r="119" spans="1:32" s="6" customFormat="1" ht="18.75">
      <c r="A119" s="45" t="s">
        <v>6</v>
      </c>
      <c r="B119" s="24">
        <f>J119+L119+N119+P119+R119+T119+V119+X119+Z119+AB119+AD119</f>
        <v>250</v>
      </c>
      <c r="C119" s="17">
        <f>H119+J119</f>
        <v>0</v>
      </c>
      <c r="D119" s="17">
        <f>E119</f>
        <v>0</v>
      </c>
      <c r="E119" s="17">
        <f>I119+K119+M119+O119+Q119+S119+U119+W119+Y119+AA119+AC119+AE119</f>
        <v>0</v>
      </c>
      <c r="F119" s="17">
        <f>E119/B119*100</f>
        <v>0</v>
      </c>
      <c r="G119" s="17" t="e">
        <f>E119/C119*100</f>
        <v>#DIV/0!</v>
      </c>
      <c r="H119" s="2"/>
      <c r="I119" s="2"/>
      <c r="J119" s="3"/>
      <c r="K119" s="3"/>
      <c r="L119" s="53"/>
      <c r="M119" s="53"/>
      <c r="N119" s="26">
        <v>250</v>
      </c>
      <c r="O119" s="4"/>
      <c r="P119" s="2"/>
      <c r="Q119" s="17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12"/>
      <c r="AF119" s="5"/>
    </row>
    <row r="120" spans="1:32" s="6" customFormat="1" ht="18.75">
      <c r="A120" s="45" t="s">
        <v>7</v>
      </c>
      <c r="B120" s="24"/>
      <c r="C120" s="17"/>
      <c r="D120" s="17"/>
      <c r="E120" s="17"/>
      <c r="F120" s="2"/>
      <c r="G120" s="2"/>
      <c r="H120" s="2"/>
      <c r="I120" s="2"/>
      <c r="J120" s="3"/>
      <c r="K120" s="3"/>
      <c r="L120" s="53"/>
      <c r="M120" s="53"/>
      <c r="N120" s="4"/>
      <c r="O120" s="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3"/>
    </row>
    <row r="121" spans="1:32" s="6" customFormat="1" ht="18.75">
      <c r="A121" s="45" t="s">
        <v>8</v>
      </c>
      <c r="B121" s="24"/>
      <c r="C121" s="17"/>
      <c r="D121" s="17"/>
      <c r="E121" s="17"/>
      <c r="F121" s="2"/>
      <c r="G121" s="2"/>
      <c r="H121" s="2"/>
      <c r="I121" s="2"/>
      <c r="J121" s="3"/>
      <c r="K121" s="3"/>
      <c r="L121" s="53"/>
      <c r="M121" s="53"/>
      <c r="N121" s="4"/>
      <c r="O121" s="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3"/>
    </row>
    <row r="122" spans="1:32" s="6" customFormat="1" ht="93.75">
      <c r="A122" s="10" t="s">
        <v>28</v>
      </c>
      <c r="B122" s="11">
        <f t="shared" ref="B122:S122" si="102">B123</f>
        <v>200</v>
      </c>
      <c r="C122" s="11">
        <f t="shared" si="102"/>
        <v>0</v>
      </c>
      <c r="D122" s="11">
        <f>D123</f>
        <v>0</v>
      </c>
      <c r="E122" s="11">
        <f t="shared" si="102"/>
        <v>0</v>
      </c>
      <c r="F122" s="11">
        <f t="shared" si="102"/>
        <v>0</v>
      </c>
      <c r="G122" s="11" t="e">
        <f t="shared" si="102"/>
        <v>#DIV/0!</v>
      </c>
      <c r="H122" s="11">
        <f t="shared" si="102"/>
        <v>0</v>
      </c>
      <c r="I122" s="11">
        <f t="shared" si="102"/>
        <v>0</v>
      </c>
      <c r="J122" s="13">
        <f t="shared" si="102"/>
        <v>0</v>
      </c>
      <c r="K122" s="13">
        <f t="shared" si="102"/>
        <v>0</v>
      </c>
      <c r="L122" s="11">
        <f t="shared" si="102"/>
        <v>0</v>
      </c>
      <c r="M122" s="11">
        <f t="shared" si="102"/>
        <v>0</v>
      </c>
      <c r="N122" s="11">
        <f t="shared" si="102"/>
        <v>0</v>
      </c>
      <c r="O122" s="11">
        <f t="shared" si="102"/>
        <v>0</v>
      </c>
      <c r="P122" s="11">
        <f t="shared" si="102"/>
        <v>200</v>
      </c>
      <c r="Q122" s="11">
        <f t="shared" si="102"/>
        <v>0</v>
      </c>
      <c r="R122" s="11">
        <f t="shared" si="102"/>
        <v>0</v>
      </c>
      <c r="S122" s="11">
        <f t="shared" si="102"/>
        <v>0</v>
      </c>
      <c r="T122" s="11">
        <f>T123</f>
        <v>0</v>
      </c>
      <c r="U122" s="11">
        <f>U123</f>
        <v>0</v>
      </c>
      <c r="V122" s="11">
        <f t="shared" ref="V122:AE122" si="103">V123</f>
        <v>0</v>
      </c>
      <c r="W122" s="11">
        <f t="shared" si="103"/>
        <v>0</v>
      </c>
      <c r="X122" s="11">
        <f t="shared" si="103"/>
        <v>0</v>
      </c>
      <c r="Y122" s="11">
        <f t="shared" si="103"/>
        <v>0</v>
      </c>
      <c r="Z122" s="11">
        <f t="shared" si="103"/>
        <v>0</v>
      </c>
      <c r="AA122" s="11">
        <f t="shared" si="103"/>
        <v>0</v>
      </c>
      <c r="AB122" s="11">
        <f t="shared" si="103"/>
        <v>0</v>
      </c>
      <c r="AC122" s="11">
        <f t="shared" si="103"/>
        <v>0</v>
      </c>
      <c r="AD122" s="11">
        <f t="shared" si="103"/>
        <v>0</v>
      </c>
      <c r="AE122" s="11">
        <f t="shared" si="103"/>
        <v>0</v>
      </c>
      <c r="AF122" s="14"/>
    </row>
    <row r="123" spans="1:32" s="6" customFormat="1" ht="18.75">
      <c r="A123" s="5" t="s">
        <v>4</v>
      </c>
      <c r="B123" s="24">
        <f>B124+B125+B126+B127</f>
        <v>200</v>
      </c>
      <c r="C123" s="24">
        <f t="shared" ref="C123" si="104">C124+C125+C126+C127</f>
        <v>0</v>
      </c>
      <c r="D123" s="24">
        <f t="shared" ref="D123" si="105">D124+D125+D126+D127</f>
        <v>0</v>
      </c>
      <c r="E123" s="24">
        <f t="shared" ref="E123" si="106">E124+E125+E126+E127</f>
        <v>0</v>
      </c>
      <c r="F123" s="17">
        <f>E123/B123*100</f>
        <v>0</v>
      </c>
      <c r="G123" s="17" t="e">
        <f>E123/C123*100</f>
        <v>#DIV/0!</v>
      </c>
      <c r="H123" s="17">
        <f t="shared" ref="H123:AD123" si="107">H124+H125</f>
        <v>0</v>
      </c>
      <c r="I123" s="17">
        <f t="shared" si="107"/>
        <v>0</v>
      </c>
      <c r="J123" s="18">
        <f t="shared" si="107"/>
        <v>0</v>
      </c>
      <c r="K123" s="18">
        <f t="shared" si="107"/>
        <v>0</v>
      </c>
      <c r="L123" s="25">
        <f t="shared" si="107"/>
        <v>0</v>
      </c>
      <c r="M123" s="25">
        <f t="shared" si="107"/>
        <v>0</v>
      </c>
      <c r="N123" s="26">
        <f t="shared" si="107"/>
        <v>0</v>
      </c>
      <c r="O123" s="26">
        <f t="shared" si="107"/>
        <v>0</v>
      </c>
      <c r="P123" s="17">
        <f t="shared" si="107"/>
        <v>200</v>
      </c>
      <c r="Q123" s="17">
        <f t="shared" si="107"/>
        <v>0</v>
      </c>
      <c r="R123" s="17">
        <f t="shared" si="107"/>
        <v>0</v>
      </c>
      <c r="S123" s="17">
        <f t="shared" si="107"/>
        <v>0</v>
      </c>
      <c r="T123" s="17">
        <f t="shared" si="107"/>
        <v>0</v>
      </c>
      <c r="U123" s="17">
        <f t="shared" si="107"/>
        <v>0</v>
      </c>
      <c r="V123" s="17">
        <f t="shared" si="107"/>
        <v>0</v>
      </c>
      <c r="W123" s="17">
        <f t="shared" si="107"/>
        <v>0</v>
      </c>
      <c r="X123" s="17">
        <f t="shared" si="107"/>
        <v>0</v>
      </c>
      <c r="Y123" s="17">
        <f t="shared" si="107"/>
        <v>0</v>
      </c>
      <c r="Z123" s="17">
        <f t="shared" si="107"/>
        <v>0</v>
      </c>
      <c r="AA123" s="17">
        <f t="shared" si="107"/>
        <v>0</v>
      </c>
      <c r="AB123" s="17">
        <f t="shared" si="107"/>
        <v>0</v>
      </c>
      <c r="AC123" s="17">
        <f t="shared" si="107"/>
        <v>0</v>
      </c>
      <c r="AD123" s="17">
        <f t="shared" si="107"/>
        <v>0</v>
      </c>
      <c r="AE123" s="17"/>
      <c r="AF123" s="23"/>
    </row>
    <row r="124" spans="1:32" s="6" customFormat="1" ht="18.75">
      <c r="A124" s="45" t="s">
        <v>5</v>
      </c>
      <c r="B124" s="24">
        <f>H124+J124+L124+N124+P124+R124+T124+V124+X124+Z124+AB124+AD124</f>
        <v>0</v>
      </c>
      <c r="C124" s="17">
        <f>H124+J124</f>
        <v>0</v>
      </c>
      <c r="D124" s="17">
        <f>E124</f>
        <v>0</v>
      </c>
      <c r="E124" s="17">
        <f>I124+K124+M124+O124+Q124+S124+U124+W124+Y124+AA124+AC124+AE124</f>
        <v>0</v>
      </c>
      <c r="F124" s="17"/>
      <c r="G124" s="17"/>
      <c r="H124" s="17"/>
      <c r="I124" s="17"/>
      <c r="J124" s="18"/>
      <c r="K124" s="18"/>
      <c r="L124" s="25"/>
      <c r="M124" s="25"/>
      <c r="N124" s="26"/>
      <c r="O124" s="26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23"/>
    </row>
    <row r="125" spans="1:32" s="6" customFormat="1" ht="18.75">
      <c r="A125" s="45" t="s">
        <v>6</v>
      </c>
      <c r="B125" s="24">
        <f>J125+L125+N125+P125+R125+T125+V125+X125+Z125+AB125+AD125</f>
        <v>200</v>
      </c>
      <c r="C125" s="17">
        <f>H125+J125</f>
        <v>0</v>
      </c>
      <c r="D125" s="17">
        <f>E125</f>
        <v>0</v>
      </c>
      <c r="E125" s="17">
        <f>I125+K125+M125+O125+Q125+S125+U125+W125+Y125+AA125+AC125+AE125</f>
        <v>0</v>
      </c>
      <c r="F125" s="17">
        <f>E125/B125*100</f>
        <v>0</v>
      </c>
      <c r="G125" s="17" t="e">
        <f>E125/C125*100</f>
        <v>#DIV/0!</v>
      </c>
      <c r="H125" s="17"/>
      <c r="I125" s="17"/>
      <c r="J125" s="18"/>
      <c r="K125" s="18"/>
      <c r="L125" s="25"/>
      <c r="M125" s="25"/>
      <c r="N125" s="26"/>
      <c r="O125" s="26"/>
      <c r="P125" s="17">
        <v>200</v>
      </c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55"/>
    </row>
    <row r="126" spans="1:32" s="6" customFormat="1" ht="18.75">
      <c r="A126" s="45" t="s">
        <v>7</v>
      </c>
      <c r="B126" s="24"/>
      <c r="C126" s="17"/>
      <c r="D126" s="17"/>
      <c r="E126" s="17"/>
      <c r="F126" s="17"/>
      <c r="G126" s="17"/>
      <c r="H126" s="17"/>
      <c r="I126" s="17"/>
      <c r="J126" s="18"/>
      <c r="K126" s="18"/>
      <c r="L126" s="25"/>
      <c r="M126" s="25"/>
      <c r="N126" s="26"/>
      <c r="O126" s="26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2"/>
      <c r="AF126" s="23"/>
    </row>
    <row r="127" spans="1:32" s="6" customFormat="1" ht="18.75">
      <c r="A127" s="45" t="s">
        <v>8</v>
      </c>
      <c r="B127" s="24"/>
      <c r="C127" s="17"/>
      <c r="D127" s="17"/>
      <c r="E127" s="17"/>
      <c r="F127" s="2"/>
      <c r="G127" s="2"/>
      <c r="H127" s="2"/>
      <c r="I127" s="2"/>
      <c r="J127" s="3"/>
      <c r="K127" s="3"/>
      <c r="L127" s="53"/>
      <c r="M127" s="53"/>
      <c r="N127" s="4"/>
      <c r="O127" s="4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12"/>
      <c r="AF127" s="5"/>
    </row>
    <row r="128" spans="1:32" s="6" customFormat="1" ht="56.25">
      <c r="A128" s="1" t="s">
        <v>29</v>
      </c>
      <c r="B128" s="2">
        <f t="shared" ref="B128:AE128" si="108">B129</f>
        <v>110323.40700000001</v>
      </c>
      <c r="C128" s="2">
        <f t="shared" si="108"/>
        <v>15766.52</v>
      </c>
      <c r="D128" s="2">
        <f>D129</f>
        <v>13436.900000000001</v>
      </c>
      <c r="E128" s="2">
        <f t="shared" si="108"/>
        <v>13436.900000000001</v>
      </c>
      <c r="F128" s="8">
        <f>E128/B128*100</f>
        <v>12.179554969690159</v>
      </c>
      <c r="G128" s="8">
        <f>E128/C128*100</f>
        <v>85.224260014258064</v>
      </c>
      <c r="H128" s="2">
        <f t="shared" si="108"/>
        <v>4869.41</v>
      </c>
      <c r="I128" s="2">
        <f t="shared" si="108"/>
        <v>3375.7</v>
      </c>
      <c r="J128" s="3">
        <f t="shared" si="108"/>
        <v>10897.11</v>
      </c>
      <c r="K128" s="3">
        <f t="shared" si="108"/>
        <v>10061.200000000001</v>
      </c>
      <c r="L128" s="2">
        <f t="shared" si="108"/>
        <v>7229.0999999999995</v>
      </c>
      <c r="M128" s="2">
        <f t="shared" si="108"/>
        <v>0</v>
      </c>
      <c r="N128" s="4">
        <f t="shared" si="108"/>
        <v>10901.7</v>
      </c>
      <c r="O128" s="4">
        <f t="shared" si="108"/>
        <v>0</v>
      </c>
      <c r="P128" s="2">
        <f t="shared" si="108"/>
        <v>10197.469999999999</v>
      </c>
      <c r="Q128" s="2">
        <f t="shared" si="108"/>
        <v>0</v>
      </c>
      <c r="R128" s="2">
        <f t="shared" si="108"/>
        <v>8940.4009999999998</v>
      </c>
      <c r="S128" s="2">
        <f t="shared" si="108"/>
        <v>0</v>
      </c>
      <c r="T128" s="2">
        <f>T129</f>
        <v>11240.23</v>
      </c>
      <c r="U128" s="2">
        <f t="shared" si="108"/>
        <v>0</v>
      </c>
      <c r="V128" s="2">
        <f t="shared" si="108"/>
        <v>10103.24</v>
      </c>
      <c r="W128" s="2">
        <f t="shared" si="108"/>
        <v>0</v>
      </c>
      <c r="X128" s="2">
        <f t="shared" si="108"/>
        <v>7783.5439999999999</v>
      </c>
      <c r="Y128" s="2">
        <f t="shared" si="108"/>
        <v>0</v>
      </c>
      <c r="Z128" s="2">
        <f t="shared" si="108"/>
        <v>10711.1</v>
      </c>
      <c r="AA128" s="2">
        <f t="shared" si="108"/>
        <v>0</v>
      </c>
      <c r="AB128" s="2">
        <f t="shared" si="108"/>
        <v>6990.99</v>
      </c>
      <c r="AC128" s="2">
        <f t="shared" si="108"/>
        <v>0</v>
      </c>
      <c r="AD128" s="2">
        <f t="shared" si="108"/>
        <v>10459.052</v>
      </c>
      <c r="AE128" s="2">
        <f t="shared" si="108"/>
        <v>0</v>
      </c>
      <c r="AF128" s="23"/>
    </row>
    <row r="129" spans="1:32" s="6" customFormat="1" ht="93.75">
      <c r="A129" s="7" t="s">
        <v>30</v>
      </c>
      <c r="B129" s="8">
        <f>B130+B146</f>
        <v>110323.40700000001</v>
      </c>
      <c r="C129" s="8">
        <f t="shared" ref="C129:E129" si="109">C130+C146</f>
        <v>15766.52</v>
      </c>
      <c r="D129" s="8">
        <f t="shared" si="109"/>
        <v>13436.900000000001</v>
      </c>
      <c r="E129" s="8">
        <f t="shared" si="109"/>
        <v>13436.900000000001</v>
      </c>
      <c r="F129" s="8">
        <f>E129/B129*100</f>
        <v>12.179554969690159</v>
      </c>
      <c r="G129" s="8">
        <f>E129/C129*100</f>
        <v>85.224260014258064</v>
      </c>
      <c r="H129" s="8">
        <f t="shared" ref="H129:AE129" si="110">H130+H146</f>
        <v>4869.41</v>
      </c>
      <c r="I129" s="8">
        <f t="shared" si="110"/>
        <v>3375.7</v>
      </c>
      <c r="J129" s="9">
        <f t="shared" si="110"/>
        <v>10897.11</v>
      </c>
      <c r="K129" s="9">
        <f t="shared" si="110"/>
        <v>10061.200000000001</v>
      </c>
      <c r="L129" s="8">
        <f t="shared" si="110"/>
        <v>7229.0999999999995</v>
      </c>
      <c r="M129" s="8">
        <f t="shared" si="110"/>
        <v>0</v>
      </c>
      <c r="N129" s="8">
        <f t="shared" si="110"/>
        <v>10901.7</v>
      </c>
      <c r="O129" s="8">
        <f t="shared" si="110"/>
        <v>0</v>
      </c>
      <c r="P129" s="8">
        <f t="shared" si="110"/>
        <v>10197.469999999999</v>
      </c>
      <c r="Q129" s="8">
        <f t="shared" si="110"/>
        <v>0</v>
      </c>
      <c r="R129" s="8">
        <f t="shared" si="110"/>
        <v>8940.4009999999998</v>
      </c>
      <c r="S129" s="8">
        <f t="shared" si="110"/>
        <v>0</v>
      </c>
      <c r="T129" s="8">
        <f t="shared" si="110"/>
        <v>11240.23</v>
      </c>
      <c r="U129" s="8">
        <f t="shared" si="110"/>
        <v>0</v>
      </c>
      <c r="V129" s="8">
        <f t="shared" si="110"/>
        <v>10103.24</v>
      </c>
      <c r="W129" s="8">
        <f t="shared" si="110"/>
        <v>0</v>
      </c>
      <c r="X129" s="8">
        <f t="shared" si="110"/>
        <v>7783.5439999999999</v>
      </c>
      <c r="Y129" s="8">
        <f t="shared" si="110"/>
        <v>0</v>
      </c>
      <c r="Z129" s="8">
        <f t="shared" si="110"/>
        <v>10711.1</v>
      </c>
      <c r="AA129" s="8">
        <f t="shared" si="110"/>
        <v>0</v>
      </c>
      <c r="AB129" s="8">
        <f t="shared" si="110"/>
        <v>6990.99</v>
      </c>
      <c r="AC129" s="8">
        <f t="shared" si="110"/>
        <v>0</v>
      </c>
      <c r="AD129" s="8">
        <f t="shared" si="110"/>
        <v>10459.052</v>
      </c>
      <c r="AE129" s="8">
        <f t="shared" si="110"/>
        <v>0</v>
      </c>
      <c r="AF129" s="23"/>
    </row>
    <row r="130" spans="1:32" s="6" customFormat="1" ht="131.25">
      <c r="A130" s="10" t="s">
        <v>31</v>
      </c>
      <c r="B130" s="11">
        <f>B131+B136+B141</f>
        <v>17945</v>
      </c>
      <c r="C130" s="11">
        <f>C131+C136+C141</f>
        <v>4496.8</v>
      </c>
      <c r="D130" s="11">
        <f>D131+D136+D141</f>
        <v>3982.8</v>
      </c>
      <c r="E130" s="11">
        <f>E131+E136+E141</f>
        <v>3982.8</v>
      </c>
      <c r="F130" s="11">
        <f>E130/B130*100</f>
        <v>22.194483142936754</v>
      </c>
      <c r="G130" s="11">
        <f>E130/C130*100</f>
        <v>88.56964952855364</v>
      </c>
      <c r="H130" s="11">
        <f>H131+H136+H141</f>
        <v>1199.0999999999999</v>
      </c>
      <c r="I130" s="11">
        <f t="shared" ref="I130:S130" si="111">I131+I136+I141</f>
        <v>951.2</v>
      </c>
      <c r="J130" s="72">
        <f t="shared" si="111"/>
        <v>3297.7</v>
      </c>
      <c r="K130" s="72">
        <f t="shared" si="111"/>
        <v>3031.6000000000004</v>
      </c>
      <c r="L130" s="72">
        <v>457.78</v>
      </c>
      <c r="M130" s="11">
        <f t="shared" si="111"/>
        <v>0</v>
      </c>
      <c r="N130" s="72">
        <v>1226.8599999999999</v>
      </c>
      <c r="O130" s="11">
        <f t="shared" si="111"/>
        <v>0</v>
      </c>
      <c r="P130" s="11">
        <f t="shared" si="111"/>
        <v>827.30000000000007</v>
      </c>
      <c r="Q130" s="11">
        <f t="shared" si="111"/>
        <v>0</v>
      </c>
      <c r="R130" s="11">
        <f t="shared" si="111"/>
        <v>100.7</v>
      </c>
      <c r="S130" s="11">
        <f t="shared" si="111"/>
        <v>0</v>
      </c>
      <c r="T130" s="11">
        <f>T131+T136+T141</f>
        <v>18</v>
      </c>
      <c r="U130" s="11">
        <f>U131+U136+U141</f>
        <v>0</v>
      </c>
      <c r="V130" s="11">
        <f t="shared" ref="V130:AE130" si="112">V131+V136+V141</f>
        <v>5179.5</v>
      </c>
      <c r="W130" s="11">
        <f t="shared" si="112"/>
        <v>0</v>
      </c>
      <c r="X130" s="11">
        <f t="shared" si="112"/>
        <v>2542.5</v>
      </c>
      <c r="Y130" s="11">
        <f t="shared" si="112"/>
        <v>0</v>
      </c>
      <c r="Z130" s="11">
        <f t="shared" si="112"/>
        <v>1893.6000000000001</v>
      </c>
      <c r="AA130" s="11">
        <f t="shared" si="112"/>
        <v>0</v>
      </c>
      <c r="AB130" s="11">
        <f t="shared" si="112"/>
        <v>512</v>
      </c>
      <c r="AC130" s="11">
        <f t="shared" si="112"/>
        <v>0</v>
      </c>
      <c r="AD130" s="11">
        <f t="shared" si="112"/>
        <v>689.9</v>
      </c>
      <c r="AE130" s="11">
        <f t="shared" si="112"/>
        <v>0</v>
      </c>
      <c r="AF130" s="20"/>
    </row>
    <row r="131" spans="1:32" s="6" customFormat="1" ht="37.5">
      <c r="A131" s="7" t="s">
        <v>32</v>
      </c>
      <c r="B131" s="24">
        <f>SUM(B132:B135)</f>
        <v>7847.4</v>
      </c>
      <c r="C131" s="25">
        <f>SUM(C132:C135)</f>
        <v>2525</v>
      </c>
      <c r="D131" s="25">
        <f>SUM(D132:D135)</f>
        <v>2412.5</v>
      </c>
      <c r="E131" s="25">
        <f>SUM(E132:E135)</f>
        <v>2412.5</v>
      </c>
      <c r="F131" s="17">
        <f>E131/B131*100</f>
        <v>30.742666360832889</v>
      </c>
      <c r="G131" s="17">
        <f>E131/C131*100</f>
        <v>95.544554455445535</v>
      </c>
      <c r="H131" s="17">
        <f t="shared" ref="H131:AD131" si="113">H132+H133</f>
        <v>761.1</v>
      </c>
      <c r="I131" s="17">
        <f t="shared" si="113"/>
        <v>638.20000000000005</v>
      </c>
      <c r="J131" s="18">
        <f t="shared" si="113"/>
        <v>1763.9</v>
      </c>
      <c r="K131" s="18">
        <f t="shared" si="113"/>
        <v>1774.3</v>
      </c>
      <c r="L131" s="25">
        <f t="shared" si="113"/>
        <v>154.6</v>
      </c>
      <c r="M131" s="25">
        <f t="shared" si="113"/>
        <v>0</v>
      </c>
      <c r="N131" s="26">
        <f t="shared" si="113"/>
        <v>641.6</v>
      </c>
      <c r="O131" s="26">
        <f t="shared" si="113"/>
        <v>0</v>
      </c>
      <c r="P131" s="17">
        <f t="shared" si="113"/>
        <v>750.7</v>
      </c>
      <c r="Q131" s="17">
        <f t="shared" si="113"/>
        <v>0</v>
      </c>
      <c r="R131" s="17">
        <f t="shared" si="113"/>
        <v>100.7</v>
      </c>
      <c r="S131" s="17">
        <f t="shared" si="113"/>
        <v>0</v>
      </c>
      <c r="T131" s="17">
        <f t="shared" si="113"/>
        <v>18</v>
      </c>
      <c r="U131" s="17">
        <f t="shared" si="113"/>
        <v>0</v>
      </c>
      <c r="V131" s="17">
        <f t="shared" si="113"/>
        <v>179.5</v>
      </c>
      <c r="W131" s="17">
        <f t="shared" si="113"/>
        <v>0</v>
      </c>
      <c r="X131" s="17">
        <f t="shared" si="113"/>
        <v>2306.9</v>
      </c>
      <c r="Y131" s="17">
        <f t="shared" si="113"/>
        <v>0</v>
      </c>
      <c r="Z131" s="17">
        <f t="shared" si="113"/>
        <v>241.8</v>
      </c>
      <c r="AA131" s="17">
        <f t="shared" si="113"/>
        <v>0</v>
      </c>
      <c r="AB131" s="17">
        <f t="shared" si="113"/>
        <v>238.7</v>
      </c>
      <c r="AC131" s="17">
        <f t="shared" si="113"/>
        <v>0</v>
      </c>
      <c r="AD131" s="17">
        <f t="shared" si="113"/>
        <v>689.9</v>
      </c>
      <c r="AE131" s="17"/>
      <c r="AF131" s="27"/>
    </row>
    <row r="132" spans="1:32" s="6" customFormat="1" ht="18.75">
      <c r="A132" s="45" t="s">
        <v>5</v>
      </c>
      <c r="B132" s="24">
        <f>H132+J132+L132+N132+P132+R132+T132+V132+X132+Z132+AB132+AD132</f>
        <v>0</v>
      </c>
      <c r="C132" s="17">
        <f>H132+J132+L132+N132+P132+R132+T132+V132+X132+Z132+AB132</f>
        <v>0</v>
      </c>
      <c r="D132" s="17">
        <f>E132</f>
        <v>0</v>
      </c>
      <c r="E132" s="17">
        <f>I132+K132+M132+O132+Q132+S132+U132+W132+Y132+AA132+AC132+AE27</f>
        <v>0</v>
      </c>
      <c r="F132" s="17"/>
      <c r="G132" s="17"/>
      <c r="H132" s="17"/>
      <c r="I132" s="17"/>
      <c r="J132" s="18"/>
      <c r="K132" s="18"/>
      <c r="L132" s="25"/>
      <c r="M132" s="25"/>
      <c r="N132" s="26"/>
      <c r="O132" s="26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56"/>
      <c r="AF132" s="44"/>
    </row>
    <row r="133" spans="1:32" s="6" customFormat="1" ht="18.75">
      <c r="A133" s="45" t="s">
        <v>6</v>
      </c>
      <c r="B133" s="24">
        <f>H133+J133+L133+N133+P133+R133+T133+V133+X133+Z133+AB133+AD133</f>
        <v>7847.4</v>
      </c>
      <c r="C133" s="17">
        <f>H133+J133</f>
        <v>2525</v>
      </c>
      <c r="D133" s="17">
        <f>E133</f>
        <v>2412.5</v>
      </c>
      <c r="E133" s="17">
        <f>I133+K133+M133+O133+Q133+S133+U133+W133+Y133+AA133+AC133+AE133</f>
        <v>2412.5</v>
      </c>
      <c r="F133" s="17">
        <f>E133/B133*100</f>
        <v>30.742666360832889</v>
      </c>
      <c r="G133" s="17">
        <f>E133/C133*100</f>
        <v>95.544554455445535</v>
      </c>
      <c r="H133" s="17">
        <v>761.1</v>
      </c>
      <c r="I133" s="17">
        <v>638.20000000000005</v>
      </c>
      <c r="J133" s="18">
        <v>1763.9</v>
      </c>
      <c r="K133" s="18">
        <v>1774.3</v>
      </c>
      <c r="L133" s="25">
        <v>154.6</v>
      </c>
      <c r="M133" s="25"/>
      <c r="N133" s="26">
        <v>641.6</v>
      </c>
      <c r="O133" s="26"/>
      <c r="P133" s="17">
        <v>750.7</v>
      </c>
      <c r="Q133" s="17"/>
      <c r="R133" s="17">
        <v>100.7</v>
      </c>
      <c r="S133" s="17"/>
      <c r="T133" s="17">
        <v>18</v>
      </c>
      <c r="U133" s="17"/>
      <c r="V133" s="17">
        <v>179.5</v>
      </c>
      <c r="W133" s="17"/>
      <c r="X133" s="17">
        <v>2306.9</v>
      </c>
      <c r="Y133" s="17"/>
      <c r="Z133" s="17">
        <v>241.8</v>
      </c>
      <c r="AA133" s="17"/>
      <c r="AB133" s="17">
        <v>238.7</v>
      </c>
      <c r="AC133" s="17"/>
      <c r="AD133" s="17">
        <v>689.9</v>
      </c>
      <c r="AE133" s="57"/>
      <c r="AF133" s="58"/>
    </row>
    <row r="134" spans="1:32" s="6" customFormat="1" ht="18.75">
      <c r="A134" s="45" t="s">
        <v>7</v>
      </c>
      <c r="B134" s="24">
        <f>H134+J134+L134+N134+P134+R134+T134+V134+X134+Z134+AB134+AD134</f>
        <v>0</v>
      </c>
      <c r="C134" s="17"/>
      <c r="D134" s="17"/>
      <c r="E134" s="17">
        <f t="shared" ref="E134:E145" si="114">I134+K134+M134+O134+Q134+S134+U134+W134+Y134+AA134+AC134+AE134</f>
        <v>0</v>
      </c>
      <c r="F134" s="17"/>
      <c r="G134" s="17"/>
      <c r="H134" s="17"/>
      <c r="I134" s="17"/>
      <c r="J134" s="18"/>
      <c r="K134" s="18"/>
      <c r="L134" s="25"/>
      <c r="M134" s="25"/>
      <c r="N134" s="26"/>
      <c r="O134" s="26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29"/>
      <c r="AF134" s="59"/>
    </row>
    <row r="135" spans="1:32" s="6" customFormat="1" ht="18.75">
      <c r="A135" s="45" t="s">
        <v>8</v>
      </c>
      <c r="B135" s="24">
        <f>H135+J135+L135+N135+P135+R135+T135+V135+X135+Z135+AB135+AD135</f>
        <v>0</v>
      </c>
      <c r="C135" s="17"/>
      <c r="D135" s="17"/>
      <c r="E135" s="17">
        <f t="shared" si="114"/>
        <v>0</v>
      </c>
      <c r="F135" s="17"/>
      <c r="G135" s="17"/>
      <c r="H135" s="17"/>
      <c r="I135" s="17"/>
      <c r="J135" s="18"/>
      <c r="K135" s="18"/>
      <c r="L135" s="25"/>
      <c r="M135" s="25"/>
      <c r="N135" s="26"/>
      <c r="O135" s="26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57"/>
      <c r="AF135" s="29"/>
    </row>
    <row r="136" spans="1:32" s="6" customFormat="1" ht="18.75">
      <c r="A136" s="7" t="s">
        <v>33</v>
      </c>
      <c r="B136" s="24">
        <f>SUM(B137:B140)</f>
        <v>2336.4</v>
      </c>
      <c r="C136" s="25">
        <f>SUM(C137:C140)</f>
        <v>420</v>
      </c>
      <c r="D136" s="25">
        <f>SUM(D137:D140)</f>
        <v>350</v>
      </c>
      <c r="E136" s="17">
        <f t="shared" si="114"/>
        <v>350</v>
      </c>
      <c r="F136" s="17"/>
      <c r="G136" s="17"/>
      <c r="H136" s="17">
        <f t="shared" ref="H136:AD136" si="115">H137+H138</f>
        <v>0</v>
      </c>
      <c r="I136" s="17">
        <f t="shared" si="115"/>
        <v>0</v>
      </c>
      <c r="J136" s="18">
        <f t="shared" si="115"/>
        <v>420</v>
      </c>
      <c r="K136" s="18">
        <f t="shared" si="115"/>
        <v>350</v>
      </c>
      <c r="L136" s="25">
        <f t="shared" si="115"/>
        <v>420</v>
      </c>
      <c r="M136" s="25">
        <f t="shared" si="115"/>
        <v>0</v>
      </c>
      <c r="N136" s="26">
        <f t="shared" si="115"/>
        <v>0</v>
      </c>
      <c r="O136" s="26">
        <f t="shared" si="115"/>
        <v>0</v>
      </c>
      <c r="P136" s="17">
        <f t="shared" si="115"/>
        <v>0</v>
      </c>
      <c r="Q136" s="17">
        <f t="shared" si="115"/>
        <v>0</v>
      </c>
      <c r="R136" s="17">
        <f t="shared" si="115"/>
        <v>0</v>
      </c>
      <c r="S136" s="17">
        <f t="shared" si="115"/>
        <v>0</v>
      </c>
      <c r="T136" s="17">
        <f t="shared" si="115"/>
        <v>0</v>
      </c>
      <c r="U136" s="17">
        <f t="shared" si="115"/>
        <v>0</v>
      </c>
      <c r="V136" s="17">
        <f t="shared" si="115"/>
        <v>0</v>
      </c>
      <c r="W136" s="17">
        <f t="shared" si="115"/>
        <v>0</v>
      </c>
      <c r="X136" s="17">
        <f t="shared" si="115"/>
        <v>0</v>
      </c>
      <c r="Y136" s="17">
        <f t="shared" si="115"/>
        <v>0</v>
      </c>
      <c r="Z136" s="17">
        <f t="shared" si="115"/>
        <v>1496.4</v>
      </c>
      <c r="AA136" s="17">
        <f t="shared" si="115"/>
        <v>0</v>
      </c>
      <c r="AB136" s="17">
        <f t="shared" si="115"/>
        <v>0</v>
      </c>
      <c r="AC136" s="17">
        <f t="shared" si="115"/>
        <v>0</v>
      </c>
      <c r="AD136" s="17">
        <f t="shared" si="115"/>
        <v>0</v>
      </c>
      <c r="AE136" s="29">
        <f>AE138</f>
        <v>0</v>
      </c>
      <c r="AF136" s="60"/>
    </row>
    <row r="137" spans="1:32" s="6" customFormat="1" ht="18.75">
      <c r="A137" s="45" t="s">
        <v>5</v>
      </c>
      <c r="B137" s="24">
        <f>H137+J137+L137+N137+P137+R137+T137+V137+X137+Z137+AB137+AD137</f>
        <v>0</v>
      </c>
      <c r="C137" s="17">
        <f>H137+J137+L137+N137+P137+R137+T137+V137+X137+Z137+AB137</f>
        <v>0</v>
      </c>
      <c r="D137" s="17">
        <f>E137</f>
        <v>0</v>
      </c>
      <c r="E137" s="17">
        <f t="shared" si="114"/>
        <v>0</v>
      </c>
      <c r="F137" s="17"/>
      <c r="G137" s="17"/>
      <c r="H137" s="17"/>
      <c r="I137" s="17"/>
      <c r="J137" s="18"/>
      <c r="K137" s="18"/>
      <c r="L137" s="25"/>
      <c r="M137" s="25"/>
      <c r="N137" s="26"/>
      <c r="O137" s="26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57"/>
      <c r="AF137" s="29"/>
    </row>
    <row r="138" spans="1:32" s="6" customFormat="1" ht="18.75">
      <c r="A138" s="45" t="s">
        <v>6</v>
      </c>
      <c r="B138" s="24">
        <f>H138+J138+L138+N138+P138+R138+T138+V138+X138+Z138+AB138+AD138</f>
        <v>2336.4</v>
      </c>
      <c r="C138" s="17">
        <f>H138+J138</f>
        <v>420</v>
      </c>
      <c r="D138" s="17">
        <f>E138</f>
        <v>350</v>
      </c>
      <c r="E138" s="17">
        <f t="shared" si="114"/>
        <v>350</v>
      </c>
      <c r="F138" s="17">
        <f>E138/B138*100</f>
        <v>14.980311590481083</v>
      </c>
      <c r="G138" s="17">
        <f>E138/C138*100</f>
        <v>83.333333333333343</v>
      </c>
      <c r="H138" s="17"/>
      <c r="I138" s="17"/>
      <c r="J138" s="18">
        <v>420</v>
      </c>
      <c r="K138" s="18">
        <v>350</v>
      </c>
      <c r="L138" s="25">
        <v>420</v>
      </c>
      <c r="M138" s="25"/>
      <c r="N138" s="26"/>
      <c r="O138" s="26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>
        <v>1496.4</v>
      </c>
      <c r="AA138" s="17"/>
      <c r="AB138" s="17"/>
      <c r="AC138" s="17"/>
      <c r="AD138" s="17"/>
      <c r="AE138" s="57"/>
      <c r="AF138" s="29"/>
    </row>
    <row r="139" spans="1:32" s="6" customFormat="1" ht="18.75">
      <c r="A139" s="45" t="s">
        <v>7</v>
      </c>
      <c r="B139" s="24">
        <f>H139+J139+L139+N139+P139+R139+T139+V139+X139+Z139+AB139+AD139</f>
        <v>0</v>
      </c>
      <c r="C139" s="17"/>
      <c r="D139" s="17"/>
      <c r="E139" s="17">
        <f t="shared" si="114"/>
        <v>0</v>
      </c>
      <c r="F139" s="17"/>
      <c r="G139" s="17"/>
      <c r="H139" s="17"/>
      <c r="I139" s="17"/>
      <c r="J139" s="18"/>
      <c r="K139" s="18"/>
      <c r="L139" s="25"/>
      <c r="M139" s="25"/>
      <c r="N139" s="26"/>
      <c r="O139" s="26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57"/>
      <c r="AF139" s="29"/>
    </row>
    <row r="140" spans="1:32" s="6" customFormat="1" ht="18.75">
      <c r="A140" s="45" t="s">
        <v>8</v>
      </c>
      <c r="B140" s="24">
        <f>H140+J140+L140+N140+P140+R140+T140+V140+X140+Z140+AB140+AD140</f>
        <v>0</v>
      </c>
      <c r="C140" s="17"/>
      <c r="D140" s="17"/>
      <c r="E140" s="17">
        <f t="shared" si="114"/>
        <v>0</v>
      </c>
      <c r="F140" s="17"/>
      <c r="G140" s="17"/>
      <c r="H140" s="17"/>
      <c r="I140" s="17"/>
      <c r="J140" s="18"/>
      <c r="K140" s="18"/>
      <c r="L140" s="25"/>
      <c r="M140" s="25"/>
      <c r="N140" s="26"/>
      <c r="O140" s="26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57"/>
      <c r="AF140" s="29"/>
    </row>
    <row r="141" spans="1:32" s="6" customFormat="1" ht="18.75">
      <c r="A141" s="7" t="s">
        <v>34</v>
      </c>
      <c r="B141" s="24">
        <f>SUM(B142:B145)</f>
        <v>7761.2000000000007</v>
      </c>
      <c r="C141" s="24">
        <f t="shared" ref="C141:E141" si="116">SUM(C142:C145)</f>
        <v>1551.8</v>
      </c>
      <c r="D141" s="24">
        <f t="shared" si="116"/>
        <v>1220.3</v>
      </c>
      <c r="E141" s="24">
        <f t="shared" si="116"/>
        <v>1220.3</v>
      </c>
      <c r="F141" s="17">
        <f>E141/B141*100</f>
        <v>15.723084059166107</v>
      </c>
      <c r="G141" s="17">
        <f>E141/C141*100</f>
        <v>78.637711045237793</v>
      </c>
      <c r="H141" s="12">
        <f t="shared" ref="H141" si="117">SUM(H142:H145)</f>
        <v>438</v>
      </c>
      <c r="I141" s="12">
        <f t="shared" ref="I141:AE141" si="118">SUM(I142:I145)</f>
        <v>313</v>
      </c>
      <c r="J141" s="13">
        <f t="shared" si="118"/>
        <v>1113.8</v>
      </c>
      <c r="K141" s="13">
        <f t="shared" si="118"/>
        <v>907.3</v>
      </c>
      <c r="L141" s="24">
        <f t="shared" si="118"/>
        <v>303.2</v>
      </c>
      <c r="M141" s="24">
        <f t="shared" si="118"/>
        <v>0</v>
      </c>
      <c r="N141" s="24">
        <f t="shared" si="118"/>
        <v>165.3</v>
      </c>
      <c r="O141" s="24">
        <f t="shared" si="118"/>
        <v>0</v>
      </c>
      <c r="P141" s="24">
        <f t="shared" si="118"/>
        <v>76.599999999999994</v>
      </c>
      <c r="Q141" s="24">
        <f t="shared" si="118"/>
        <v>0</v>
      </c>
      <c r="R141" s="24">
        <f t="shared" si="118"/>
        <v>0</v>
      </c>
      <c r="S141" s="24">
        <f t="shared" si="118"/>
        <v>0</v>
      </c>
      <c r="T141" s="24">
        <f t="shared" si="118"/>
        <v>0</v>
      </c>
      <c r="U141" s="24">
        <f t="shared" si="118"/>
        <v>0</v>
      </c>
      <c r="V141" s="24">
        <f t="shared" si="118"/>
        <v>5000</v>
      </c>
      <c r="W141" s="24">
        <f t="shared" si="118"/>
        <v>0</v>
      </c>
      <c r="X141" s="24">
        <f t="shared" si="118"/>
        <v>235.6</v>
      </c>
      <c r="Y141" s="24">
        <f t="shared" si="118"/>
        <v>0</v>
      </c>
      <c r="Z141" s="24">
        <f t="shared" si="118"/>
        <v>155.4</v>
      </c>
      <c r="AA141" s="24">
        <f t="shared" si="118"/>
        <v>0</v>
      </c>
      <c r="AB141" s="24">
        <f t="shared" si="118"/>
        <v>273.3</v>
      </c>
      <c r="AC141" s="24">
        <f t="shared" si="118"/>
        <v>0</v>
      </c>
      <c r="AD141" s="24">
        <f t="shared" si="118"/>
        <v>0</v>
      </c>
      <c r="AE141" s="24">
        <f t="shared" si="118"/>
        <v>0</v>
      </c>
      <c r="AF141" s="29"/>
    </row>
    <row r="142" spans="1:32" s="6" customFormat="1" ht="18.75">
      <c r="A142" s="45" t="s">
        <v>5</v>
      </c>
      <c r="B142" s="24">
        <f>H142+J142+L142+N142+P142+R142+T142+V142+X142+Z142+AB142+AD142</f>
        <v>0</v>
      </c>
      <c r="C142" s="17">
        <f>H142+J142+L142+N142+P142+R142+T142+V142+X142+Z142+AB142</f>
        <v>0</v>
      </c>
      <c r="D142" s="17">
        <f>E142</f>
        <v>0</v>
      </c>
      <c r="E142" s="17">
        <f t="shared" si="114"/>
        <v>0</v>
      </c>
      <c r="F142" s="17"/>
      <c r="G142" s="17"/>
      <c r="H142" s="17"/>
      <c r="I142" s="17"/>
      <c r="J142" s="18"/>
      <c r="K142" s="18"/>
      <c r="L142" s="25"/>
      <c r="M142" s="25"/>
      <c r="N142" s="26"/>
      <c r="O142" s="26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29"/>
      <c r="AF142" s="29"/>
    </row>
    <row r="143" spans="1:32" s="6" customFormat="1" ht="18.75">
      <c r="A143" s="45" t="s">
        <v>6</v>
      </c>
      <c r="B143" s="24">
        <f>H143+J143+L143+N143+P143+R143+T143+V143+X143+Z143+AB143+AD143</f>
        <v>2761.2000000000003</v>
      </c>
      <c r="C143" s="17">
        <f>H143+J143</f>
        <v>1551.8</v>
      </c>
      <c r="D143" s="17">
        <f>E143</f>
        <v>1220.3</v>
      </c>
      <c r="E143" s="17">
        <f t="shared" si="114"/>
        <v>1220.3</v>
      </c>
      <c r="F143" s="17">
        <f>E143/B143*100</f>
        <v>44.194553092858172</v>
      </c>
      <c r="G143" s="17">
        <f>E143/C143*100</f>
        <v>78.637711045237793</v>
      </c>
      <c r="H143" s="17">
        <v>438</v>
      </c>
      <c r="I143" s="17">
        <v>313</v>
      </c>
      <c r="J143" s="18">
        <v>1113.8</v>
      </c>
      <c r="K143" s="18">
        <v>907.3</v>
      </c>
      <c r="L143" s="25">
        <v>303.2</v>
      </c>
      <c r="M143" s="25"/>
      <c r="N143" s="26">
        <v>165.3</v>
      </c>
      <c r="O143" s="26"/>
      <c r="P143" s="17">
        <v>76.599999999999994</v>
      </c>
      <c r="Q143" s="17"/>
      <c r="R143" s="17"/>
      <c r="S143" s="17"/>
      <c r="T143" s="17"/>
      <c r="U143" s="17"/>
      <c r="V143" s="17"/>
      <c r="W143" s="17"/>
      <c r="X143" s="17">
        <v>235.6</v>
      </c>
      <c r="Y143" s="17"/>
      <c r="Z143" s="17">
        <v>155.4</v>
      </c>
      <c r="AA143" s="17"/>
      <c r="AB143" s="17">
        <v>273.3</v>
      </c>
      <c r="AC143" s="17"/>
      <c r="AD143" s="17"/>
      <c r="AE143" s="57"/>
      <c r="AF143" s="29"/>
    </row>
    <row r="144" spans="1:32" s="6" customFormat="1" ht="18.75">
      <c r="A144" s="45" t="s">
        <v>7</v>
      </c>
      <c r="B144" s="24">
        <f>H144+J144+L144+N144+P144+R144+T144+V144+X144+Z144+AB144+AD144</f>
        <v>0</v>
      </c>
      <c r="C144" s="17"/>
      <c r="D144" s="17"/>
      <c r="E144" s="17">
        <f t="shared" si="114"/>
        <v>0</v>
      </c>
      <c r="F144" s="17"/>
      <c r="G144" s="17"/>
      <c r="H144" s="17"/>
      <c r="I144" s="17"/>
      <c r="J144" s="18"/>
      <c r="K144" s="18"/>
      <c r="L144" s="25"/>
      <c r="M144" s="25"/>
      <c r="N144" s="26"/>
      <c r="O144" s="26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57"/>
      <c r="AF144" s="29"/>
    </row>
    <row r="145" spans="1:32" s="6" customFormat="1" ht="18.75">
      <c r="A145" s="45" t="s">
        <v>8</v>
      </c>
      <c r="B145" s="24">
        <f>H145+J145+L145+N145+P145+R145+T145+V145+X145+Z145+AB145+AD145</f>
        <v>5000</v>
      </c>
      <c r="C145" s="17">
        <f>H145+J145</f>
        <v>0</v>
      </c>
      <c r="D145" s="17"/>
      <c r="E145" s="17">
        <f t="shared" si="114"/>
        <v>0</v>
      </c>
      <c r="F145" s="17"/>
      <c r="G145" s="17"/>
      <c r="H145" s="17"/>
      <c r="I145" s="17"/>
      <c r="J145" s="18"/>
      <c r="K145" s="18"/>
      <c r="L145" s="25"/>
      <c r="M145" s="25"/>
      <c r="N145" s="26"/>
      <c r="O145" s="26"/>
      <c r="P145" s="17"/>
      <c r="Q145" s="17"/>
      <c r="R145" s="17"/>
      <c r="S145" s="17"/>
      <c r="T145" s="17"/>
      <c r="U145" s="17"/>
      <c r="V145" s="17">
        <v>5000</v>
      </c>
      <c r="W145" s="17"/>
      <c r="X145" s="17"/>
      <c r="Y145" s="17"/>
      <c r="Z145" s="17"/>
      <c r="AA145" s="17"/>
      <c r="AB145" s="17"/>
      <c r="AC145" s="17"/>
      <c r="AD145" s="17"/>
      <c r="AE145" s="57"/>
      <c r="AF145" s="29"/>
    </row>
    <row r="146" spans="1:32" s="6" customFormat="1" ht="75">
      <c r="A146" s="10" t="s">
        <v>35</v>
      </c>
      <c r="B146" s="11">
        <f>B147</f>
        <v>92378.407000000007</v>
      </c>
      <c r="C146" s="11">
        <f t="shared" ref="C146:E146" si="119">C147</f>
        <v>11269.72</v>
      </c>
      <c r="D146" s="11">
        <f t="shared" si="119"/>
        <v>9454.1</v>
      </c>
      <c r="E146" s="11">
        <f t="shared" si="119"/>
        <v>9454.1</v>
      </c>
      <c r="F146" s="11">
        <f>E146/B146*100</f>
        <v>10.234101568778947</v>
      </c>
      <c r="G146" s="11">
        <f>E146/C146*100</f>
        <v>83.889395654905357</v>
      </c>
      <c r="H146" s="11">
        <f t="shared" ref="H146:AE146" si="120">H147</f>
        <v>3670.31</v>
      </c>
      <c r="I146" s="11">
        <f t="shared" si="120"/>
        <v>2424.5</v>
      </c>
      <c r="J146" s="13">
        <f t="shared" si="120"/>
        <v>7599.41</v>
      </c>
      <c r="K146" s="13">
        <f t="shared" si="120"/>
        <v>7029.6</v>
      </c>
      <c r="L146" s="11">
        <f t="shared" si="120"/>
        <v>6771.32</v>
      </c>
      <c r="M146" s="11">
        <f t="shared" si="120"/>
        <v>0</v>
      </c>
      <c r="N146" s="11">
        <f t="shared" si="120"/>
        <v>9674.84</v>
      </c>
      <c r="O146" s="11">
        <f t="shared" si="120"/>
        <v>0</v>
      </c>
      <c r="P146" s="11">
        <f t="shared" si="120"/>
        <v>9370.17</v>
      </c>
      <c r="Q146" s="11">
        <f t="shared" si="120"/>
        <v>0</v>
      </c>
      <c r="R146" s="11">
        <f t="shared" si="120"/>
        <v>8839.7009999999991</v>
      </c>
      <c r="S146" s="11">
        <f t="shared" si="120"/>
        <v>0</v>
      </c>
      <c r="T146" s="11">
        <f t="shared" si="120"/>
        <v>11222.23</v>
      </c>
      <c r="U146" s="11">
        <f t="shared" si="120"/>
        <v>0</v>
      </c>
      <c r="V146" s="11">
        <f t="shared" si="120"/>
        <v>4923.74</v>
      </c>
      <c r="W146" s="11">
        <f t="shared" si="120"/>
        <v>0</v>
      </c>
      <c r="X146" s="11">
        <f t="shared" si="120"/>
        <v>5241.0439999999999</v>
      </c>
      <c r="Y146" s="11">
        <f t="shared" si="120"/>
        <v>0</v>
      </c>
      <c r="Z146" s="11">
        <f t="shared" si="120"/>
        <v>8817.5</v>
      </c>
      <c r="AA146" s="11">
        <f t="shared" si="120"/>
        <v>0</v>
      </c>
      <c r="AB146" s="11">
        <f t="shared" si="120"/>
        <v>6478.99</v>
      </c>
      <c r="AC146" s="11">
        <f t="shared" si="120"/>
        <v>0</v>
      </c>
      <c r="AD146" s="11">
        <f t="shared" si="120"/>
        <v>9769.152</v>
      </c>
      <c r="AE146" s="11">
        <f t="shared" si="120"/>
        <v>0</v>
      </c>
      <c r="AF146" s="28"/>
    </row>
    <row r="147" spans="1:32" s="6" customFormat="1" ht="18.75">
      <c r="A147" s="7" t="s">
        <v>36</v>
      </c>
      <c r="B147" s="24">
        <f>SUM(B148:B151)</f>
        <v>92378.407000000007</v>
      </c>
      <c r="C147" s="25">
        <f>SUM(C148:C151)</f>
        <v>11269.72</v>
      </c>
      <c r="D147" s="25">
        <f>SUM(D148:D151)</f>
        <v>9454.1</v>
      </c>
      <c r="E147" s="25">
        <f>SUM(E148:E151)</f>
        <v>9454.1</v>
      </c>
      <c r="F147" s="17">
        <f>E147/B147*100</f>
        <v>10.234101568778947</v>
      </c>
      <c r="G147" s="17">
        <f>E147/C147*100</f>
        <v>83.889395654905357</v>
      </c>
      <c r="H147" s="17">
        <f t="shared" ref="H147:AD147" si="121">H148+H149</f>
        <v>3670.31</v>
      </c>
      <c r="I147" s="17">
        <f t="shared" si="121"/>
        <v>2424.5</v>
      </c>
      <c r="J147" s="18">
        <f t="shared" si="121"/>
        <v>7599.41</v>
      </c>
      <c r="K147" s="18">
        <f t="shared" si="121"/>
        <v>7029.6</v>
      </c>
      <c r="L147" s="25">
        <f t="shared" si="121"/>
        <v>6771.32</v>
      </c>
      <c r="M147" s="25">
        <f t="shared" si="121"/>
        <v>0</v>
      </c>
      <c r="N147" s="26">
        <f t="shared" si="121"/>
        <v>9674.84</v>
      </c>
      <c r="O147" s="26">
        <f t="shared" si="121"/>
        <v>0</v>
      </c>
      <c r="P147" s="17">
        <f t="shared" si="121"/>
        <v>9370.17</v>
      </c>
      <c r="Q147" s="17">
        <f t="shared" si="121"/>
        <v>0</v>
      </c>
      <c r="R147" s="17">
        <f t="shared" si="121"/>
        <v>8839.7009999999991</v>
      </c>
      <c r="S147" s="17">
        <f t="shared" si="121"/>
        <v>0</v>
      </c>
      <c r="T147" s="17">
        <f t="shared" si="121"/>
        <v>11222.23</v>
      </c>
      <c r="U147" s="17">
        <f t="shared" si="121"/>
        <v>0</v>
      </c>
      <c r="V147" s="17">
        <f t="shared" si="121"/>
        <v>4923.74</v>
      </c>
      <c r="W147" s="17">
        <f t="shared" si="121"/>
        <v>0</v>
      </c>
      <c r="X147" s="17">
        <f t="shared" si="121"/>
        <v>5241.0439999999999</v>
      </c>
      <c r="Y147" s="17">
        <f t="shared" si="121"/>
        <v>0</v>
      </c>
      <c r="Z147" s="17">
        <f t="shared" si="121"/>
        <v>8817.5</v>
      </c>
      <c r="AA147" s="17">
        <f t="shared" si="121"/>
        <v>0</v>
      </c>
      <c r="AB147" s="17">
        <f t="shared" si="121"/>
        <v>6478.99</v>
      </c>
      <c r="AC147" s="17">
        <f t="shared" si="121"/>
        <v>0</v>
      </c>
      <c r="AD147" s="17">
        <f t="shared" si="121"/>
        <v>9769.152</v>
      </c>
      <c r="AE147" s="57"/>
      <c r="AF147" s="29"/>
    </row>
    <row r="148" spans="1:32" s="6" customFormat="1" ht="18.75">
      <c r="A148" s="45" t="s">
        <v>5</v>
      </c>
      <c r="B148" s="24">
        <f>H148+J148+L148+N148+P148+R148+T148+V148+X148+Z148+AB148+AD148</f>
        <v>7944.9999999999991</v>
      </c>
      <c r="C148" s="17">
        <f>H148+J148</f>
        <v>586.41999999999996</v>
      </c>
      <c r="D148" s="17">
        <f>E148</f>
        <v>508</v>
      </c>
      <c r="E148" s="17">
        <f>I148+K148+M148+O148+Q148+S148+U148+W148+Y148+AA148+AC148+AE53</f>
        <v>508</v>
      </c>
      <c r="F148" s="17">
        <f>E148/B148*100</f>
        <v>6.3939584644430463</v>
      </c>
      <c r="G148" s="17">
        <f>E148/C148*100</f>
        <v>86.627331946386548</v>
      </c>
      <c r="H148" s="2"/>
      <c r="I148" s="2"/>
      <c r="J148" s="18">
        <v>586.41999999999996</v>
      </c>
      <c r="K148" s="18">
        <v>508</v>
      </c>
      <c r="L148" s="25">
        <v>661.42</v>
      </c>
      <c r="M148" s="25"/>
      <c r="N148" s="26">
        <v>661.42</v>
      </c>
      <c r="O148" s="26"/>
      <c r="P148" s="17">
        <v>661.42</v>
      </c>
      <c r="Q148" s="17"/>
      <c r="R148" s="17">
        <v>661.42</v>
      </c>
      <c r="S148" s="17"/>
      <c r="T148" s="17">
        <v>661.42</v>
      </c>
      <c r="U148" s="17"/>
      <c r="V148" s="17">
        <v>661.42</v>
      </c>
      <c r="W148" s="17"/>
      <c r="X148" s="17">
        <v>661.42</v>
      </c>
      <c r="Y148" s="17"/>
      <c r="Z148" s="17">
        <v>661.4</v>
      </c>
      <c r="AA148" s="17"/>
      <c r="AB148" s="17">
        <v>661.4</v>
      </c>
      <c r="AC148" s="17"/>
      <c r="AD148" s="17">
        <v>1405.84</v>
      </c>
      <c r="AE148" s="57"/>
      <c r="AF148" s="29"/>
    </row>
    <row r="149" spans="1:32" s="6" customFormat="1" ht="18.75">
      <c r="A149" s="45" t="s">
        <v>6</v>
      </c>
      <c r="B149" s="24">
        <f>H149+J149+L149+N149+P149+R149+T149+V149+X149+Z149+AB149+AD149</f>
        <v>84433.407000000007</v>
      </c>
      <c r="C149" s="17">
        <f>H149+J149</f>
        <v>10683.3</v>
      </c>
      <c r="D149" s="17">
        <f>E149</f>
        <v>8946.1</v>
      </c>
      <c r="E149" s="17">
        <f>I149+K149+M149+O149+Q149+S149+U149+W149+Y149+AA149+AC149+AE54</f>
        <v>8946.1</v>
      </c>
      <c r="F149" s="17">
        <f>E149/B149*100</f>
        <v>10.595450684585071</v>
      </c>
      <c r="G149" s="17">
        <f>E149/C149*100</f>
        <v>83.739106830286531</v>
      </c>
      <c r="H149" s="17">
        <v>3670.31</v>
      </c>
      <c r="I149" s="17">
        <v>2424.5</v>
      </c>
      <c r="J149" s="18">
        <v>7012.99</v>
      </c>
      <c r="K149" s="18">
        <v>6521.6</v>
      </c>
      <c r="L149" s="25">
        <v>6109.9</v>
      </c>
      <c r="M149" s="25"/>
      <c r="N149" s="26">
        <v>9013.42</v>
      </c>
      <c r="O149" s="26"/>
      <c r="P149" s="17">
        <v>8708.75</v>
      </c>
      <c r="Q149" s="17"/>
      <c r="R149" s="17">
        <v>8178.2809999999999</v>
      </c>
      <c r="S149" s="17"/>
      <c r="T149" s="17">
        <v>10560.81</v>
      </c>
      <c r="U149" s="17"/>
      <c r="V149" s="17">
        <v>4262.32</v>
      </c>
      <c r="W149" s="17"/>
      <c r="X149" s="17">
        <v>4579.6239999999998</v>
      </c>
      <c r="Y149" s="17"/>
      <c r="Z149" s="17">
        <v>8156.1</v>
      </c>
      <c r="AA149" s="17"/>
      <c r="AB149" s="17">
        <v>5817.59</v>
      </c>
      <c r="AC149" s="17"/>
      <c r="AD149" s="17">
        <v>8363.3119999999999</v>
      </c>
      <c r="AE149" s="57"/>
      <c r="AF149" s="29"/>
    </row>
    <row r="150" spans="1:32" s="6" customFormat="1" ht="18.75">
      <c r="A150" s="45" t="s">
        <v>7</v>
      </c>
      <c r="B150" s="24">
        <f>H150+J150+L150+N150+P150+R150+T150+V150+X150+Z150+AB150+AD150</f>
        <v>0</v>
      </c>
      <c r="C150" s="17"/>
      <c r="D150" s="17"/>
      <c r="E150" s="17">
        <f>I150+K150+M150+O150+Q150+S150+U150+W150+Y150+AA150+AC150+AE55</f>
        <v>0</v>
      </c>
      <c r="F150" s="2"/>
      <c r="G150" s="2"/>
      <c r="H150" s="2"/>
      <c r="I150" s="2"/>
      <c r="J150" s="3"/>
      <c r="K150" s="3"/>
      <c r="L150" s="53"/>
      <c r="M150" s="53"/>
      <c r="N150" s="4"/>
      <c r="O150" s="4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9"/>
      <c r="AF150" s="29"/>
    </row>
    <row r="151" spans="1:32" s="6" customFormat="1" ht="18.75">
      <c r="A151" s="45" t="s">
        <v>8</v>
      </c>
      <c r="B151" s="24">
        <f>H151+J151+L151+N151+P151+R151+T151+V151+X151+Z151+AB151+AD151</f>
        <v>0</v>
      </c>
      <c r="C151" s="17"/>
      <c r="D151" s="17"/>
      <c r="E151" s="17">
        <f>I151+K151+M151+O151+Q151+S151+U151+W151+Y151+AA151+AC151+AE56</f>
        <v>0</v>
      </c>
      <c r="F151" s="2"/>
      <c r="G151" s="2"/>
      <c r="H151" s="2"/>
      <c r="I151" s="2"/>
      <c r="J151" s="3"/>
      <c r="K151" s="3"/>
      <c r="L151" s="53"/>
      <c r="M151" s="53"/>
      <c r="N151" s="4"/>
      <c r="O151" s="4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9"/>
      <c r="AF151" s="29"/>
    </row>
    <row r="152" spans="1:32" s="6" customFormat="1" ht="75">
      <c r="A152" s="1" t="s">
        <v>37</v>
      </c>
      <c r="B152" s="2">
        <f>B153+B172</f>
        <v>51882.205999999998</v>
      </c>
      <c r="C152" s="2">
        <f>C153+C172</f>
        <v>9610.5969999999998</v>
      </c>
      <c r="D152" s="2">
        <f>D153+D172</f>
        <v>7124.72</v>
      </c>
      <c r="E152" s="2">
        <f>E153+E172</f>
        <v>7124.72</v>
      </c>
      <c r="F152" s="2">
        <f>E152/B152*100</f>
        <v>13.732492407898</v>
      </c>
      <c r="G152" s="2">
        <v>45</v>
      </c>
      <c r="H152" s="2">
        <f t="shared" ref="H152:AE152" si="122">H153+H172</f>
        <v>5211.8069999999998</v>
      </c>
      <c r="I152" s="2">
        <f t="shared" si="122"/>
        <v>3268.18</v>
      </c>
      <c r="J152" s="3">
        <f t="shared" si="122"/>
        <v>4398.79</v>
      </c>
      <c r="K152" s="3">
        <f t="shared" si="122"/>
        <v>3856.54</v>
      </c>
      <c r="L152" s="2">
        <f t="shared" si="122"/>
        <v>3884.5450000000001</v>
      </c>
      <c r="M152" s="2">
        <f t="shared" si="122"/>
        <v>0</v>
      </c>
      <c r="N152" s="4">
        <f t="shared" si="122"/>
        <v>4696.9679999999998</v>
      </c>
      <c r="O152" s="4">
        <f t="shared" si="122"/>
        <v>0</v>
      </c>
      <c r="P152" s="2">
        <f t="shared" si="122"/>
        <v>4903.4790000000003</v>
      </c>
      <c r="Q152" s="2">
        <f t="shared" si="122"/>
        <v>0</v>
      </c>
      <c r="R152" s="2">
        <f t="shared" si="122"/>
        <v>4706.4489999999996</v>
      </c>
      <c r="S152" s="2">
        <f t="shared" si="122"/>
        <v>0</v>
      </c>
      <c r="T152" s="2">
        <f t="shared" si="122"/>
        <v>4673.982</v>
      </c>
      <c r="U152" s="2">
        <f t="shared" si="122"/>
        <v>0</v>
      </c>
      <c r="V152" s="2">
        <f t="shared" si="122"/>
        <v>3341.0099999999998</v>
      </c>
      <c r="W152" s="2">
        <f t="shared" si="122"/>
        <v>0</v>
      </c>
      <c r="X152" s="2">
        <f t="shared" si="122"/>
        <v>3430.99</v>
      </c>
      <c r="Y152" s="2">
        <f t="shared" si="122"/>
        <v>0</v>
      </c>
      <c r="Z152" s="2">
        <f t="shared" si="122"/>
        <v>3401.413</v>
      </c>
      <c r="AA152" s="2">
        <f t="shared" si="122"/>
        <v>0</v>
      </c>
      <c r="AB152" s="2">
        <f t="shared" si="122"/>
        <v>3640.4210000000003</v>
      </c>
      <c r="AC152" s="2">
        <f t="shared" si="122"/>
        <v>0</v>
      </c>
      <c r="AD152" s="2">
        <f t="shared" si="122"/>
        <v>5592.3520000000008</v>
      </c>
      <c r="AE152" s="2">
        <f t="shared" si="122"/>
        <v>0</v>
      </c>
      <c r="AF152" s="29"/>
    </row>
    <row r="153" spans="1:32" s="6" customFormat="1" ht="75">
      <c r="A153" s="7" t="s">
        <v>38</v>
      </c>
      <c r="B153" s="8">
        <f>B154+B160+B166</f>
        <v>47061.392999999996</v>
      </c>
      <c r="C153" s="8">
        <f t="shared" ref="C153:E153" si="123">C154+C160+C166</f>
        <v>8206.857</v>
      </c>
      <c r="D153" s="8">
        <f t="shared" si="123"/>
        <v>6151.18</v>
      </c>
      <c r="E153" s="8">
        <f t="shared" si="123"/>
        <v>6151.18</v>
      </c>
      <c r="F153" s="2">
        <f>E153/B153*100</f>
        <v>13.070543831968596</v>
      </c>
      <c r="G153" s="2">
        <f>E153/C153*100</f>
        <v>74.951714158051004</v>
      </c>
      <c r="H153" s="8">
        <f t="shared" ref="H153:AE153" si="124">H154+H160+H166</f>
        <v>4226.6570000000002</v>
      </c>
      <c r="I153" s="8">
        <f t="shared" si="124"/>
        <v>2608</v>
      </c>
      <c r="J153" s="9">
        <f t="shared" si="124"/>
        <v>3980.2</v>
      </c>
      <c r="K153" s="9">
        <f t="shared" si="124"/>
        <v>3543.18</v>
      </c>
      <c r="L153" s="8">
        <f t="shared" si="124"/>
        <v>3709.5250000000001</v>
      </c>
      <c r="M153" s="8">
        <f t="shared" si="124"/>
        <v>0</v>
      </c>
      <c r="N153" s="8">
        <f t="shared" si="124"/>
        <v>4159.4279999999999</v>
      </c>
      <c r="O153" s="8">
        <f t="shared" si="124"/>
        <v>0</v>
      </c>
      <c r="P153" s="8">
        <f t="shared" si="124"/>
        <v>4538.1790000000001</v>
      </c>
      <c r="Q153" s="8">
        <f t="shared" si="124"/>
        <v>0</v>
      </c>
      <c r="R153" s="8">
        <f t="shared" si="124"/>
        <v>4453.3989999999994</v>
      </c>
      <c r="S153" s="8">
        <f t="shared" si="124"/>
        <v>0</v>
      </c>
      <c r="T153" s="8">
        <f t="shared" si="124"/>
        <v>4200.3320000000003</v>
      </c>
      <c r="U153" s="8">
        <f t="shared" si="124"/>
        <v>0</v>
      </c>
      <c r="V153" s="8">
        <f t="shared" si="124"/>
        <v>2972.97</v>
      </c>
      <c r="W153" s="8">
        <f t="shared" si="124"/>
        <v>0</v>
      </c>
      <c r="X153" s="8">
        <f t="shared" si="124"/>
        <v>3271.8679999999999</v>
      </c>
      <c r="Y153" s="8">
        <f t="shared" si="124"/>
        <v>0</v>
      </c>
      <c r="Z153" s="8">
        <f t="shared" si="124"/>
        <v>3024.712</v>
      </c>
      <c r="AA153" s="8">
        <f t="shared" si="124"/>
        <v>0</v>
      </c>
      <c r="AB153" s="8">
        <f t="shared" si="124"/>
        <v>3442.0410000000002</v>
      </c>
      <c r="AC153" s="8">
        <f t="shared" si="124"/>
        <v>0</v>
      </c>
      <c r="AD153" s="8">
        <f t="shared" si="124"/>
        <v>5082.0820000000003</v>
      </c>
      <c r="AE153" s="8">
        <f t="shared" si="124"/>
        <v>0</v>
      </c>
      <c r="AF153" s="29"/>
    </row>
    <row r="154" spans="1:32" s="6" customFormat="1" ht="18.75">
      <c r="A154" s="10" t="s">
        <v>39</v>
      </c>
      <c r="B154" s="11">
        <f t="shared" ref="B154:S154" si="125">B155</f>
        <v>13821</v>
      </c>
      <c r="C154" s="11">
        <f t="shared" si="125"/>
        <v>4139.3869999999997</v>
      </c>
      <c r="D154" s="11">
        <f>D155</f>
        <v>2192.98</v>
      </c>
      <c r="E154" s="11">
        <f t="shared" si="125"/>
        <v>2192.98</v>
      </c>
      <c r="F154" s="11">
        <f t="shared" si="125"/>
        <v>15.867013964257289</v>
      </c>
      <c r="G154" s="11">
        <f t="shared" si="125"/>
        <v>52.978375783660724</v>
      </c>
      <c r="H154" s="11">
        <f t="shared" si="125"/>
        <v>2871.66</v>
      </c>
      <c r="I154" s="11">
        <f t="shared" si="125"/>
        <v>1463.8</v>
      </c>
      <c r="J154" s="13">
        <f t="shared" si="125"/>
        <v>1267.7270000000001</v>
      </c>
      <c r="K154" s="13">
        <f t="shared" si="125"/>
        <v>729.18</v>
      </c>
      <c r="L154" s="11">
        <f t="shared" si="125"/>
        <v>752.53200000000004</v>
      </c>
      <c r="M154" s="11">
        <f t="shared" si="125"/>
        <v>0</v>
      </c>
      <c r="N154" s="11">
        <f t="shared" si="125"/>
        <v>1176.7270000000001</v>
      </c>
      <c r="O154" s="11">
        <f t="shared" si="125"/>
        <v>0</v>
      </c>
      <c r="P154" s="11">
        <f t="shared" si="125"/>
        <v>1086.6579999999999</v>
      </c>
      <c r="Q154" s="11">
        <f t="shared" si="125"/>
        <v>0</v>
      </c>
      <c r="R154" s="11">
        <f t="shared" si="125"/>
        <v>1095.7249999999999</v>
      </c>
      <c r="S154" s="11">
        <f t="shared" si="125"/>
        <v>0</v>
      </c>
      <c r="T154" s="11">
        <f>T155</f>
        <v>1489.7139999999999</v>
      </c>
      <c r="U154" s="11">
        <f>U155</f>
        <v>0</v>
      </c>
      <c r="V154" s="11">
        <f t="shared" ref="V154:AE154" si="126">V155</f>
        <v>668.10699999999997</v>
      </c>
      <c r="W154" s="11">
        <f t="shared" si="126"/>
        <v>0</v>
      </c>
      <c r="X154" s="11">
        <f t="shared" si="126"/>
        <v>483.69600000000003</v>
      </c>
      <c r="Y154" s="11">
        <f t="shared" si="126"/>
        <v>0</v>
      </c>
      <c r="Z154" s="11">
        <f t="shared" si="126"/>
        <v>1050.749</v>
      </c>
      <c r="AA154" s="11">
        <f t="shared" si="126"/>
        <v>0</v>
      </c>
      <c r="AB154" s="11">
        <f t="shared" si="126"/>
        <v>496.88400000000001</v>
      </c>
      <c r="AC154" s="11">
        <f t="shared" si="126"/>
        <v>0</v>
      </c>
      <c r="AD154" s="11">
        <f t="shared" si="126"/>
        <v>1380.8209999999999</v>
      </c>
      <c r="AE154" s="11">
        <f t="shared" si="126"/>
        <v>0</v>
      </c>
      <c r="AF154" s="61"/>
    </row>
    <row r="155" spans="1:32" s="6" customFormat="1" ht="18.75">
      <c r="A155" s="5" t="s">
        <v>4</v>
      </c>
      <c r="B155" s="24">
        <f>SUM(B156:B159)</f>
        <v>13821</v>
      </c>
      <c r="C155" s="25">
        <f>SUM(C156:C159)</f>
        <v>4139.3869999999997</v>
      </c>
      <c r="D155" s="25">
        <f>SUM(D156:D159)</f>
        <v>2192.98</v>
      </c>
      <c r="E155" s="25">
        <f>SUM(E156:E159)</f>
        <v>2192.98</v>
      </c>
      <c r="F155" s="17">
        <f>E155/B155*100</f>
        <v>15.867013964257289</v>
      </c>
      <c r="G155" s="17">
        <f>E155/C155*100</f>
        <v>52.978375783660724</v>
      </c>
      <c r="H155" s="17">
        <f t="shared" ref="H155:AD155" si="127">H156+H157</f>
        <v>2871.66</v>
      </c>
      <c r="I155" s="17">
        <f t="shared" si="127"/>
        <v>1463.8</v>
      </c>
      <c r="J155" s="18">
        <f t="shared" si="127"/>
        <v>1267.7270000000001</v>
      </c>
      <c r="K155" s="18">
        <f t="shared" si="127"/>
        <v>729.18</v>
      </c>
      <c r="L155" s="25">
        <f t="shared" si="127"/>
        <v>752.53200000000004</v>
      </c>
      <c r="M155" s="25">
        <f t="shared" si="127"/>
        <v>0</v>
      </c>
      <c r="N155" s="26">
        <f t="shared" si="127"/>
        <v>1176.7270000000001</v>
      </c>
      <c r="O155" s="26">
        <f t="shared" si="127"/>
        <v>0</v>
      </c>
      <c r="P155" s="17">
        <f t="shared" si="127"/>
        <v>1086.6579999999999</v>
      </c>
      <c r="Q155" s="17">
        <f t="shared" si="127"/>
        <v>0</v>
      </c>
      <c r="R155" s="17">
        <f t="shared" si="127"/>
        <v>1095.7249999999999</v>
      </c>
      <c r="S155" s="17">
        <f t="shared" si="127"/>
        <v>0</v>
      </c>
      <c r="T155" s="17">
        <f t="shared" si="127"/>
        <v>1489.7139999999999</v>
      </c>
      <c r="U155" s="17">
        <f t="shared" si="127"/>
        <v>0</v>
      </c>
      <c r="V155" s="17">
        <f t="shared" si="127"/>
        <v>668.10699999999997</v>
      </c>
      <c r="W155" s="17">
        <f t="shared" si="127"/>
        <v>0</v>
      </c>
      <c r="X155" s="17">
        <f t="shared" si="127"/>
        <v>483.69600000000003</v>
      </c>
      <c r="Y155" s="17">
        <f t="shared" si="127"/>
        <v>0</v>
      </c>
      <c r="Z155" s="17">
        <f t="shared" si="127"/>
        <v>1050.749</v>
      </c>
      <c r="AA155" s="17">
        <f t="shared" si="127"/>
        <v>0</v>
      </c>
      <c r="AB155" s="17">
        <f t="shared" si="127"/>
        <v>496.88400000000001</v>
      </c>
      <c r="AC155" s="17">
        <f t="shared" si="127"/>
        <v>0</v>
      </c>
      <c r="AD155" s="17">
        <f t="shared" si="127"/>
        <v>1380.8209999999999</v>
      </c>
      <c r="AE155" s="57"/>
      <c r="AF155" s="29"/>
    </row>
    <row r="156" spans="1:32" s="6" customFormat="1" ht="18.75">
      <c r="A156" s="45" t="s">
        <v>5</v>
      </c>
      <c r="B156" s="24">
        <f>H156+J156+L156+N156+P156+R156+T156+V156+X156+Z156+AB156+AD156</f>
        <v>0</v>
      </c>
      <c r="C156" s="17">
        <f>H156+J156+L156+N156+P156+R156+T156+V156+X156+Z156+AB156</f>
        <v>0</v>
      </c>
      <c r="D156" s="17">
        <f>E156</f>
        <v>0</v>
      </c>
      <c r="E156" s="17">
        <f>I156+K156+M156+O156+Q156+S156+U156+W156+Y156+AA156+AC156+AE61</f>
        <v>0</v>
      </c>
      <c r="F156" s="17"/>
      <c r="G156" s="17"/>
      <c r="H156" s="17"/>
      <c r="I156" s="17"/>
      <c r="J156" s="18"/>
      <c r="K156" s="18"/>
      <c r="L156" s="25"/>
      <c r="M156" s="25"/>
      <c r="N156" s="26"/>
      <c r="O156" s="26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29"/>
      <c r="AF156" s="29"/>
    </row>
    <row r="157" spans="1:32" s="6" customFormat="1" ht="18.75">
      <c r="A157" s="45" t="s">
        <v>6</v>
      </c>
      <c r="B157" s="24">
        <f>H157+J157+L157+N157+P157+R157+T157+V157+X157+Z157+AB157+AD157</f>
        <v>13821</v>
      </c>
      <c r="C157" s="17">
        <f>H157+J157</f>
        <v>4139.3869999999997</v>
      </c>
      <c r="D157" s="17">
        <f>E157</f>
        <v>2192.98</v>
      </c>
      <c r="E157" s="17">
        <f>I157+K157+M157+O157+Q157+S157+U157+W157+Y157+AA157+AC157+AE62</f>
        <v>2192.98</v>
      </c>
      <c r="F157" s="17">
        <f>E157/B157*100</f>
        <v>15.867013964257289</v>
      </c>
      <c r="G157" s="17">
        <f>E157/C157*100</f>
        <v>52.978375783660724</v>
      </c>
      <c r="H157" s="17">
        <v>2871.66</v>
      </c>
      <c r="I157" s="17">
        <v>1463.8</v>
      </c>
      <c r="J157" s="18">
        <v>1267.7270000000001</v>
      </c>
      <c r="K157" s="18">
        <v>729.18</v>
      </c>
      <c r="L157" s="25">
        <v>752.53200000000004</v>
      </c>
      <c r="M157" s="25"/>
      <c r="N157" s="26">
        <v>1176.7270000000001</v>
      </c>
      <c r="O157" s="26"/>
      <c r="P157" s="17">
        <v>1086.6579999999999</v>
      </c>
      <c r="Q157" s="17"/>
      <c r="R157" s="17">
        <v>1095.7249999999999</v>
      </c>
      <c r="S157" s="17"/>
      <c r="T157" s="17">
        <v>1489.7139999999999</v>
      </c>
      <c r="U157" s="17"/>
      <c r="V157" s="17">
        <v>668.10699999999997</v>
      </c>
      <c r="W157" s="17"/>
      <c r="X157" s="17">
        <v>483.69600000000003</v>
      </c>
      <c r="Y157" s="17"/>
      <c r="Z157" s="17">
        <v>1050.749</v>
      </c>
      <c r="AA157" s="17"/>
      <c r="AB157" s="17">
        <v>496.88400000000001</v>
      </c>
      <c r="AC157" s="17"/>
      <c r="AD157" s="17">
        <v>1380.8209999999999</v>
      </c>
      <c r="AE157" s="57"/>
      <c r="AF157" s="29"/>
    </row>
    <row r="158" spans="1:32" s="6" customFormat="1" ht="18.75">
      <c r="A158" s="45" t="s">
        <v>7</v>
      </c>
      <c r="B158" s="24">
        <f>H158+J158+L158+N158+P158+R158+T158+V158+X158+Z158+AB158+AD158</f>
        <v>0</v>
      </c>
      <c r="C158" s="17"/>
      <c r="D158" s="17"/>
      <c r="E158" s="17">
        <f>I158+K158+M158+O158+Q158+S158+U158+W158+Y158+AA158+AC158+AE63</f>
        <v>0</v>
      </c>
      <c r="F158" s="2"/>
      <c r="G158" s="2"/>
      <c r="H158" s="2"/>
      <c r="I158" s="2"/>
      <c r="J158" s="3"/>
      <c r="K158" s="3"/>
      <c r="L158" s="53"/>
      <c r="M158" s="53"/>
      <c r="N158" s="4"/>
      <c r="O158" s="4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57"/>
      <c r="AF158" s="29"/>
    </row>
    <row r="159" spans="1:32" s="6" customFormat="1" ht="18.75">
      <c r="A159" s="45" t="s">
        <v>8</v>
      </c>
      <c r="B159" s="24">
        <f>H159+J159+L159+N159+P159+R159+T159+V159+X159+Z159+AB159+AD159</f>
        <v>0</v>
      </c>
      <c r="C159" s="17"/>
      <c r="D159" s="17"/>
      <c r="E159" s="17">
        <f>I159+K159+M159+O159+Q159+S159+U159+W159+Y159+AA159+AC159+AE64</f>
        <v>0</v>
      </c>
      <c r="F159" s="2"/>
      <c r="G159" s="2"/>
      <c r="H159" s="2"/>
      <c r="I159" s="2"/>
      <c r="J159" s="3"/>
      <c r="K159" s="3"/>
      <c r="L159" s="53"/>
      <c r="M159" s="53"/>
      <c r="N159" s="4"/>
      <c r="O159" s="4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57"/>
      <c r="AF159" s="29"/>
    </row>
    <row r="160" spans="1:32" s="6" customFormat="1" ht="56.25">
      <c r="A160" s="10" t="s">
        <v>40</v>
      </c>
      <c r="B160" s="11">
        <f t="shared" ref="B160:S160" si="128">B161</f>
        <v>172.5</v>
      </c>
      <c r="C160" s="11">
        <f t="shared" si="128"/>
        <v>0</v>
      </c>
      <c r="D160" s="11">
        <f>D161</f>
        <v>0</v>
      </c>
      <c r="E160" s="11">
        <f t="shared" si="128"/>
        <v>0</v>
      </c>
      <c r="F160" s="11">
        <f t="shared" si="128"/>
        <v>0</v>
      </c>
      <c r="G160" s="11">
        <f t="shared" si="128"/>
        <v>0</v>
      </c>
      <c r="H160" s="11">
        <f t="shared" si="128"/>
        <v>0</v>
      </c>
      <c r="I160" s="11">
        <f t="shared" si="128"/>
        <v>0</v>
      </c>
      <c r="J160" s="13">
        <f t="shared" si="128"/>
        <v>0</v>
      </c>
      <c r="K160" s="13">
        <f t="shared" si="128"/>
        <v>0</v>
      </c>
      <c r="L160" s="11">
        <f t="shared" si="128"/>
        <v>0</v>
      </c>
      <c r="M160" s="11">
        <f t="shared" si="128"/>
        <v>0</v>
      </c>
      <c r="N160" s="11">
        <f t="shared" si="128"/>
        <v>0</v>
      </c>
      <c r="O160" s="11">
        <f t="shared" si="128"/>
        <v>0</v>
      </c>
      <c r="P160" s="11">
        <f t="shared" si="128"/>
        <v>0</v>
      </c>
      <c r="Q160" s="11">
        <f t="shared" si="128"/>
        <v>0</v>
      </c>
      <c r="R160" s="11">
        <f t="shared" si="128"/>
        <v>0</v>
      </c>
      <c r="S160" s="11">
        <f t="shared" si="128"/>
        <v>0</v>
      </c>
      <c r="T160" s="11">
        <f>T161</f>
        <v>0</v>
      </c>
      <c r="U160" s="11">
        <f>U161</f>
        <v>0</v>
      </c>
      <c r="V160" s="11">
        <f t="shared" ref="V160:AE160" si="129">V161</f>
        <v>0</v>
      </c>
      <c r="W160" s="11">
        <f t="shared" si="129"/>
        <v>0</v>
      </c>
      <c r="X160" s="11">
        <f t="shared" si="129"/>
        <v>0</v>
      </c>
      <c r="Y160" s="11">
        <f t="shared" si="129"/>
        <v>0</v>
      </c>
      <c r="Z160" s="11">
        <f t="shared" si="129"/>
        <v>0</v>
      </c>
      <c r="AA160" s="11">
        <f t="shared" si="129"/>
        <v>0</v>
      </c>
      <c r="AB160" s="11">
        <f t="shared" si="129"/>
        <v>172.5</v>
      </c>
      <c r="AC160" s="11">
        <f t="shared" si="129"/>
        <v>0</v>
      </c>
      <c r="AD160" s="11">
        <f t="shared" si="129"/>
        <v>0</v>
      </c>
      <c r="AE160" s="11">
        <f t="shared" si="129"/>
        <v>0</v>
      </c>
      <c r="AF160" s="28"/>
    </row>
    <row r="161" spans="1:32" s="6" customFormat="1" ht="18.75">
      <c r="A161" s="5" t="s">
        <v>4</v>
      </c>
      <c r="B161" s="24">
        <f>SUM(B162:B165)</f>
        <v>172.5</v>
      </c>
      <c r="C161" s="25">
        <f>SUM(C162:C165)</f>
        <v>0</v>
      </c>
      <c r="D161" s="25">
        <f>SUM(D162:D165)</f>
        <v>0</v>
      </c>
      <c r="E161" s="25">
        <f>SUM(E162:E165)</f>
        <v>0</v>
      </c>
      <c r="F161" s="17"/>
      <c r="G161" s="17"/>
      <c r="H161" s="17">
        <f t="shared" ref="H161:AD161" si="130">H162+H163</f>
        <v>0</v>
      </c>
      <c r="I161" s="17">
        <f t="shared" si="130"/>
        <v>0</v>
      </c>
      <c r="J161" s="18">
        <f t="shared" si="130"/>
        <v>0</v>
      </c>
      <c r="K161" s="18">
        <f t="shared" si="130"/>
        <v>0</v>
      </c>
      <c r="L161" s="25">
        <f t="shared" si="130"/>
        <v>0</v>
      </c>
      <c r="M161" s="25">
        <f t="shared" si="130"/>
        <v>0</v>
      </c>
      <c r="N161" s="26">
        <f t="shared" si="130"/>
        <v>0</v>
      </c>
      <c r="O161" s="26">
        <f t="shared" si="130"/>
        <v>0</v>
      </c>
      <c r="P161" s="17">
        <f t="shared" si="130"/>
        <v>0</v>
      </c>
      <c r="Q161" s="17">
        <f t="shared" si="130"/>
        <v>0</v>
      </c>
      <c r="R161" s="17">
        <f t="shared" si="130"/>
        <v>0</v>
      </c>
      <c r="S161" s="17">
        <f t="shared" si="130"/>
        <v>0</v>
      </c>
      <c r="T161" s="17">
        <f t="shared" si="130"/>
        <v>0</v>
      </c>
      <c r="U161" s="17">
        <f t="shared" si="130"/>
        <v>0</v>
      </c>
      <c r="V161" s="17">
        <f t="shared" si="130"/>
        <v>0</v>
      </c>
      <c r="W161" s="17">
        <f t="shared" si="130"/>
        <v>0</v>
      </c>
      <c r="X161" s="17">
        <f t="shared" si="130"/>
        <v>0</v>
      </c>
      <c r="Y161" s="17">
        <f t="shared" si="130"/>
        <v>0</v>
      </c>
      <c r="Z161" s="17">
        <f t="shared" si="130"/>
        <v>0</v>
      </c>
      <c r="AA161" s="17">
        <f t="shared" si="130"/>
        <v>0</v>
      </c>
      <c r="AB161" s="17">
        <f t="shared" si="130"/>
        <v>172.5</v>
      </c>
      <c r="AC161" s="17">
        <f t="shared" si="130"/>
        <v>0</v>
      </c>
      <c r="AD161" s="17">
        <f t="shared" si="130"/>
        <v>0</v>
      </c>
      <c r="AE161" s="57"/>
      <c r="AF161" s="29"/>
    </row>
    <row r="162" spans="1:32" s="6" customFormat="1" ht="18.75">
      <c r="A162" s="45" t="s">
        <v>5</v>
      </c>
      <c r="B162" s="24">
        <f>H162+J162+L162+N162+P162+R162+T162+V162+X162+Z162+AB162+AD162</f>
        <v>0</v>
      </c>
      <c r="C162" s="17">
        <f>H162+J162+L162+N162+P162+R162+T162+V162+X162+Z162+AB162</f>
        <v>0</v>
      </c>
      <c r="D162" s="17">
        <f>E162</f>
        <v>0</v>
      </c>
      <c r="E162" s="17">
        <f>I162+K162+M162+O162+Q162+S162+U162+W162+Y162+AA162+AC162+AE85</f>
        <v>0</v>
      </c>
      <c r="F162" s="17"/>
      <c r="G162" s="17"/>
      <c r="H162" s="17"/>
      <c r="I162" s="17"/>
      <c r="J162" s="18"/>
      <c r="K162" s="18"/>
      <c r="L162" s="25"/>
      <c r="M162" s="25"/>
      <c r="N162" s="26"/>
      <c r="O162" s="26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57"/>
      <c r="AF162" s="29"/>
    </row>
    <row r="163" spans="1:32" s="6" customFormat="1" ht="18.75">
      <c r="A163" s="45" t="s">
        <v>6</v>
      </c>
      <c r="B163" s="24">
        <f>H163+J163+L163+N163+P163+R163+T163+V163+X163+Z163+AB163+AD163</f>
        <v>172.5</v>
      </c>
      <c r="C163" s="17">
        <f>H163+J163</f>
        <v>0</v>
      </c>
      <c r="D163" s="17">
        <f>E163</f>
        <v>0</v>
      </c>
      <c r="E163" s="17">
        <f>I163+K163+M163+O163+Q163+S163+U163+W163+Y163+AA163+AC163+AE86</f>
        <v>0</v>
      </c>
      <c r="F163" s="2"/>
      <c r="G163" s="2"/>
      <c r="H163" s="2"/>
      <c r="I163" s="2"/>
      <c r="J163" s="3"/>
      <c r="K163" s="3"/>
      <c r="L163" s="53"/>
      <c r="M163" s="53"/>
      <c r="N163" s="4"/>
      <c r="O163" s="4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17">
        <v>172.5</v>
      </c>
      <c r="AC163" s="2"/>
      <c r="AD163" s="2"/>
      <c r="AE163" s="57"/>
      <c r="AF163" s="29"/>
    </row>
    <row r="164" spans="1:32" s="6" customFormat="1" ht="18.75">
      <c r="A164" s="45" t="s">
        <v>7</v>
      </c>
      <c r="B164" s="24">
        <f>H164+J164+L164+N164+P164+R164+T164+V164+X164+Z164+AB164+AD164</f>
        <v>0</v>
      </c>
      <c r="C164" s="17"/>
      <c r="D164" s="17"/>
      <c r="E164" s="17">
        <f>I164+K164+M164+O164+Q164+S164+U164+W164+Y164+AA164+AC164+AE87</f>
        <v>0</v>
      </c>
      <c r="F164" s="2"/>
      <c r="G164" s="2"/>
      <c r="H164" s="2"/>
      <c r="I164" s="2"/>
      <c r="J164" s="3"/>
      <c r="K164" s="3"/>
      <c r="L164" s="53"/>
      <c r="M164" s="53"/>
      <c r="N164" s="4"/>
      <c r="O164" s="4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57"/>
      <c r="AF164" s="29"/>
    </row>
    <row r="165" spans="1:32" s="6" customFormat="1" ht="18.75">
      <c r="A165" s="45" t="s">
        <v>8</v>
      </c>
      <c r="B165" s="24">
        <f>H165+J165+L165+N165+P165+R165+T165+V165+X165+Z165+AB165+AD165</f>
        <v>0</v>
      </c>
      <c r="C165" s="17"/>
      <c r="D165" s="17"/>
      <c r="E165" s="17">
        <f>I165+K165+M165+O165+Q165+S165+U165+W165+Y165+AA165+AC165+AE88</f>
        <v>0</v>
      </c>
      <c r="F165" s="2"/>
      <c r="G165" s="2"/>
      <c r="H165" s="2"/>
      <c r="I165" s="2"/>
      <c r="J165" s="3"/>
      <c r="K165" s="3"/>
      <c r="L165" s="53"/>
      <c r="M165" s="53"/>
      <c r="N165" s="4"/>
      <c r="O165" s="4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57"/>
      <c r="AF165" s="57"/>
    </row>
    <row r="166" spans="1:32" s="6" customFormat="1" ht="75">
      <c r="A166" s="10" t="s">
        <v>41</v>
      </c>
      <c r="B166" s="11">
        <f t="shared" ref="B166:S166" si="131">B167</f>
        <v>33067.892999999996</v>
      </c>
      <c r="C166" s="11">
        <f t="shared" si="131"/>
        <v>4067.4700000000003</v>
      </c>
      <c r="D166" s="11">
        <f>D167</f>
        <v>3958.2</v>
      </c>
      <c r="E166" s="11">
        <f t="shared" si="131"/>
        <v>3958.2</v>
      </c>
      <c r="F166" s="11">
        <f t="shared" si="131"/>
        <v>11.969918978508852</v>
      </c>
      <c r="G166" s="11">
        <f t="shared" si="131"/>
        <v>97.31356346820013</v>
      </c>
      <c r="H166" s="11">
        <f t="shared" si="131"/>
        <v>1354.9970000000001</v>
      </c>
      <c r="I166" s="11">
        <f t="shared" si="131"/>
        <v>1144.2</v>
      </c>
      <c r="J166" s="13">
        <f t="shared" si="131"/>
        <v>2712.473</v>
      </c>
      <c r="K166" s="13">
        <f t="shared" si="131"/>
        <v>2814</v>
      </c>
      <c r="L166" s="11">
        <f t="shared" si="131"/>
        <v>2956.9929999999999</v>
      </c>
      <c r="M166" s="11">
        <f t="shared" si="131"/>
        <v>0</v>
      </c>
      <c r="N166" s="11">
        <f t="shared" si="131"/>
        <v>2982.701</v>
      </c>
      <c r="O166" s="11">
        <f t="shared" si="131"/>
        <v>0</v>
      </c>
      <c r="P166" s="11">
        <f t="shared" si="131"/>
        <v>3451.5210000000002</v>
      </c>
      <c r="Q166" s="11">
        <f t="shared" si="131"/>
        <v>0</v>
      </c>
      <c r="R166" s="11">
        <f t="shared" si="131"/>
        <v>3357.674</v>
      </c>
      <c r="S166" s="11">
        <f t="shared" si="131"/>
        <v>0</v>
      </c>
      <c r="T166" s="11">
        <f>T167</f>
        <v>2710.6179999999999</v>
      </c>
      <c r="U166" s="11">
        <f>U167</f>
        <v>0</v>
      </c>
      <c r="V166" s="11">
        <f t="shared" ref="V166:AD166" si="132">V167</f>
        <v>2304.8629999999998</v>
      </c>
      <c r="W166" s="11">
        <f t="shared" si="132"/>
        <v>0</v>
      </c>
      <c r="X166" s="11">
        <f t="shared" si="132"/>
        <v>2788.172</v>
      </c>
      <c r="Y166" s="11">
        <f t="shared" si="132"/>
        <v>0</v>
      </c>
      <c r="Z166" s="11">
        <f t="shared" si="132"/>
        <v>1973.963</v>
      </c>
      <c r="AA166" s="11">
        <f t="shared" si="132"/>
        <v>0</v>
      </c>
      <c r="AB166" s="11">
        <f t="shared" si="132"/>
        <v>2772.6570000000002</v>
      </c>
      <c r="AC166" s="11">
        <f t="shared" si="132"/>
        <v>0</v>
      </c>
      <c r="AD166" s="11">
        <f t="shared" si="132"/>
        <v>3701.261</v>
      </c>
      <c r="AE166" s="11"/>
      <c r="AF166" s="28"/>
    </row>
    <row r="167" spans="1:32" s="6" customFormat="1" ht="18.75">
      <c r="A167" s="5" t="s">
        <v>4</v>
      </c>
      <c r="B167" s="24">
        <f>SUM(B168:B171)</f>
        <v>33067.892999999996</v>
      </c>
      <c r="C167" s="25">
        <f>SUM(C168:C171)</f>
        <v>4067.4700000000003</v>
      </c>
      <c r="D167" s="25">
        <f>SUM(D168:D171)</f>
        <v>3958.2</v>
      </c>
      <c r="E167" s="25">
        <f>SUM(E168:E171)</f>
        <v>3958.2</v>
      </c>
      <c r="F167" s="17">
        <f>E167/B167*100</f>
        <v>11.969918978508852</v>
      </c>
      <c r="G167" s="17">
        <f>E167/C167*100</f>
        <v>97.31356346820013</v>
      </c>
      <c r="H167" s="17">
        <f t="shared" ref="H167:AD167" si="133">H168+H169</f>
        <v>1354.9970000000001</v>
      </c>
      <c r="I167" s="17">
        <f t="shared" si="133"/>
        <v>1144.2</v>
      </c>
      <c r="J167" s="18">
        <f t="shared" si="133"/>
        <v>2712.473</v>
      </c>
      <c r="K167" s="18">
        <f t="shared" si="133"/>
        <v>2814</v>
      </c>
      <c r="L167" s="25">
        <f t="shared" si="133"/>
        <v>2956.9929999999999</v>
      </c>
      <c r="M167" s="25">
        <f t="shared" si="133"/>
        <v>0</v>
      </c>
      <c r="N167" s="26">
        <f t="shared" si="133"/>
        <v>2982.701</v>
      </c>
      <c r="O167" s="26">
        <f t="shared" si="133"/>
        <v>0</v>
      </c>
      <c r="P167" s="17">
        <f t="shared" si="133"/>
        <v>3451.5210000000002</v>
      </c>
      <c r="Q167" s="17">
        <f t="shared" si="133"/>
        <v>0</v>
      </c>
      <c r="R167" s="17">
        <f t="shared" si="133"/>
        <v>3357.674</v>
      </c>
      <c r="S167" s="17">
        <f t="shared" si="133"/>
        <v>0</v>
      </c>
      <c r="T167" s="17">
        <f t="shared" si="133"/>
        <v>2710.6179999999999</v>
      </c>
      <c r="U167" s="17">
        <f t="shared" si="133"/>
        <v>0</v>
      </c>
      <c r="V167" s="17">
        <f t="shared" si="133"/>
        <v>2304.8629999999998</v>
      </c>
      <c r="W167" s="17">
        <f t="shared" si="133"/>
        <v>0</v>
      </c>
      <c r="X167" s="17">
        <f t="shared" si="133"/>
        <v>2788.172</v>
      </c>
      <c r="Y167" s="17">
        <f t="shared" si="133"/>
        <v>0</v>
      </c>
      <c r="Z167" s="17">
        <f t="shared" si="133"/>
        <v>1973.963</v>
      </c>
      <c r="AA167" s="17">
        <f t="shared" si="133"/>
        <v>0</v>
      </c>
      <c r="AB167" s="17">
        <f t="shared" si="133"/>
        <v>2772.6570000000002</v>
      </c>
      <c r="AC167" s="17">
        <f t="shared" si="133"/>
        <v>0</v>
      </c>
      <c r="AD167" s="17">
        <f t="shared" si="133"/>
        <v>3701.261</v>
      </c>
      <c r="AE167" s="29"/>
      <c r="AF167" s="60"/>
    </row>
    <row r="168" spans="1:32" s="6" customFormat="1" ht="18.75">
      <c r="A168" s="45" t="s">
        <v>5</v>
      </c>
      <c r="B168" s="24">
        <f>H168+J168+L168+N168+P168+R168+T168+V168+X168+Z168+AB168+AD168</f>
        <v>0</v>
      </c>
      <c r="C168" s="17">
        <f>H168+J168+L168+N168+P168+R168+T168+V168+X168+Z168+AB168</f>
        <v>0</v>
      </c>
      <c r="D168" s="17">
        <f>E168</f>
        <v>0</v>
      </c>
      <c r="E168" s="17">
        <f>I168+K168+M168+O168+Q168+S168+U168+W168+Y168+AA168+AC168+AE91</f>
        <v>0</v>
      </c>
      <c r="F168" s="17"/>
      <c r="G168" s="17"/>
      <c r="H168" s="17"/>
      <c r="I168" s="17"/>
      <c r="J168" s="18"/>
      <c r="K168" s="18"/>
      <c r="L168" s="25"/>
      <c r="M168" s="25"/>
      <c r="N168" s="26"/>
      <c r="O168" s="26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29"/>
      <c r="AF168" s="29"/>
    </row>
    <row r="169" spans="1:32" s="6" customFormat="1" ht="18.75">
      <c r="A169" s="45" t="s">
        <v>6</v>
      </c>
      <c r="B169" s="24">
        <f>H169+J169+L169+N169+P169+R169+T169+V169+X169+Z169+AB169+AD169</f>
        <v>33067.892999999996</v>
      </c>
      <c r="C169" s="17">
        <f>H169+J169</f>
        <v>4067.4700000000003</v>
      </c>
      <c r="D169" s="17">
        <f>E169</f>
        <v>3958.2</v>
      </c>
      <c r="E169" s="17">
        <f>I169+K169+M169+O169+Q169+S169+U169+W169+Y169+AA169+AC169+AE92</f>
        <v>3958.2</v>
      </c>
      <c r="F169" s="17">
        <f>E169/B169*100</f>
        <v>11.969918978508852</v>
      </c>
      <c r="G169" s="17">
        <f>E169/C169*100</f>
        <v>97.31356346820013</v>
      </c>
      <c r="H169" s="17">
        <v>1354.9970000000001</v>
      </c>
      <c r="I169" s="17">
        <v>1144.2</v>
      </c>
      <c r="J169" s="18">
        <v>2712.473</v>
      </c>
      <c r="K169" s="18">
        <v>2814</v>
      </c>
      <c r="L169" s="25">
        <v>2956.9929999999999</v>
      </c>
      <c r="M169" s="25"/>
      <c r="N169" s="26">
        <v>2982.701</v>
      </c>
      <c r="O169" s="26"/>
      <c r="P169" s="17">
        <v>3451.5210000000002</v>
      </c>
      <c r="Q169" s="17"/>
      <c r="R169" s="17">
        <v>3357.674</v>
      </c>
      <c r="S169" s="17"/>
      <c r="T169" s="17">
        <v>2710.6179999999999</v>
      </c>
      <c r="U169" s="17"/>
      <c r="V169" s="17">
        <v>2304.8629999999998</v>
      </c>
      <c r="W169" s="17"/>
      <c r="X169" s="17">
        <v>2788.172</v>
      </c>
      <c r="Y169" s="17"/>
      <c r="Z169" s="17">
        <v>1973.963</v>
      </c>
      <c r="AA169" s="17"/>
      <c r="AB169" s="17">
        <v>2772.6570000000002</v>
      </c>
      <c r="AC169" s="17"/>
      <c r="AD169" s="17">
        <v>3701.261</v>
      </c>
      <c r="AE169" s="29"/>
      <c r="AF169" s="29"/>
    </row>
    <row r="170" spans="1:32" s="6" customFormat="1" ht="18.75">
      <c r="A170" s="45" t="s">
        <v>7</v>
      </c>
      <c r="B170" s="24">
        <f>H170+J170+L170+N170+P170+R170+T170+V170+X170+Z170+AB170+AD170</f>
        <v>0</v>
      </c>
      <c r="C170" s="17"/>
      <c r="D170" s="17"/>
      <c r="E170" s="17">
        <f>I170+K170+M170+O170+Q170+S170+U170+W170+Y170+AA170+AC170+AE93</f>
        <v>0</v>
      </c>
      <c r="F170" s="2"/>
      <c r="G170" s="2"/>
      <c r="H170" s="17"/>
      <c r="I170" s="17"/>
      <c r="J170" s="18"/>
      <c r="K170" s="18"/>
      <c r="L170" s="25"/>
      <c r="M170" s="25"/>
      <c r="N170" s="26"/>
      <c r="O170" s="26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57"/>
      <c r="AF170" s="29"/>
    </row>
    <row r="171" spans="1:32" s="6" customFormat="1" ht="18.75">
      <c r="A171" s="45" t="s">
        <v>8</v>
      </c>
      <c r="B171" s="24">
        <f>H171+J171+L171+N171+P171+R171+T171+V171+X171+Z171+AB171+AD171</f>
        <v>0</v>
      </c>
      <c r="C171" s="17"/>
      <c r="D171" s="17"/>
      <c r="E171" s="17">
        <f>I171+K171+M171+O171+Q171+S171+U171+W171+Y171+AA171+AC171+AE94</f>
        <v>0</v>
      </c>
      <c r="F171" s="2"/>
      <c r="G171" s="2"/>
      <c r="H171" s="2"/>
      <c r="I171" s="2"/>
      <c r="J171" s="3"/>
      <c r="K171" s="3"/>
      <c r="L171" s="53"/>
      <c r="M171" s="53"/>
      <c r="N171" s="4"/>
      <c r="O171" s="4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57"/>
      <c r="AF171" s="29"/>
    </row>
    <row r="172" spans="1:32" s="6" customFormat="1" ht="75">
      <c r="A172" s="7" t="s">
        <v>42</v>
      </c>
      <c r="B172" s="8">
        <f t="shared" ref="B172:Q173" si="134">B173</f>
        <v>4820.8130000000001</v>
      </c>
      <c r="C172" s="8">
        <f>C173</f>
        <v>1403.74</v>
      </c>
      <c r="D172" s="8">
        <f>D173</f>
        <v>973.54</v>
      </c>
      <c r="E172" s="8">
        <f>E173</f>
        <v>973.54</v>
      </c>
      <c r="F172" s="8">
        <f t="shared" si="134"/>
        <v>20.194519057262745</v>
      </c>
      <c r="G172" s="8">
        <f t="shared" si="134"/>
        <v>69.353299043982503</v>
      </c>
      <c r="H172" s="8">
        <f t="shared" si="134"/>
        <v>985.15</v>
      </c>
      <c r="I172" s="8">
        <f t="shared" si="134"/>
        <v>660.18</v>
      </c>
      <c r="J172" s="9">
        <f t="shared" si="134"/>
        <v>418.59</v>
      </c>
      <c r="K172" s="9">
        <f t="shared" si="134"/>
        <v>313.36</v>
      </c>
      <c r="L172" s="8">
        <f t="shared" si="134"/>
        <v>175.02</v>
      </c>
      <c r="M172" s="8">
        <f t="shared" si="134"/>
        <v>0</v>
      </c>
      <c r="N172" s="21">
        <f t="shared" si="134"/>
        <v>537.54</v>
      </c>
      <c r="O172" s="21">
        <f t="shared" si="134"/>
        <v>0</v>
      </c>
      <c r="P172" s="8">
        <f t="shared" si="134"/>
        <v>365.3</v>
      </c>
      <c r="Q172" s="8">
        <f t="shared" si="134"/>
        <v>0</v>
      </c>
      <c r="R172" s="8">
        <f>R173</f>
        <v>253.05</v>
      </c>
      <c r="S172" s="8">
        <f t="shared" ref="S172:AE173" si="135">S173</f>
        <v>0</v>
      </c>
      <c r="T172" s="8">
        <f>T173</f>
        <v>473.65</v>
      </c>
      <c r="U172" s="8">
        <f t="shared" si="135"/>
        <v>0</v>
      </c>
      <c r="V172" s="8">
        <f t="shared" si="135"/>
        <v>368.04</v>
      </c>
      <c r="W172" s="8">
        <f t="shared" si="135"/>
        <v>0</v>
      </c>
      <c r="X172" s="8">
        <f t="shared" si="135"/>
        <v>159.12200000000001</v>
      </c>
      <c r="Y172" s="8">
        <f t="shared" si="135"/>
        <v>0</v>
      </c>
      <c r="Z172" s="8">
        <f t="shared" si="135"/>
        <v>376.70100000000002</v>
      </c>
      <c r="AA172" s="8">
        <f t="shared" si="135"/>
        <v>0</v>
      </c>
      <c r="AB172" s="8">
        <f t="shared" si="135"/>
        <v>198.38</v>
      </c>
      <c r="AC172" s="8">
        <f t="shared" si="135"/>
        <v>0</v>
      </c>
      <c r="AD172" s="8">
        <f t="shared" si="135"/>
        <v>510.27</v>
      </c>
      <c r="AE172" s="8">
        <f t="shared" si="135"/>
        <v>0</v>
      </c>
      <c r="AF172" s="29"/>
    </row>
    <row r="173" spans="1:32" s="6" customFormat="1" ht="56.25">
      <c r="A173" s="10" t="s">
        <v>43</v>
      </c>
      <c r="B173" s="11">
        <f t="shared" si="134"/>
        <v>4820.8130000000001</v>
      </c>
      <c r="C173" s="11">
        <f>C174</f>
        <v>1403.74</v>
      </c>
      <c r="D173" s="11">
        <f>D174</f>
        <v>973.54</v>
      </c>
      <c r="E173" s="11">
        <f t="shared" si="134"/>
        <v>973.54</v>
      </c>
      <c r="F173" s="11">
        <f t="shared" si="134"/>
        <v>20.194519057262745</v>
      </c>
      <c r="G173" s="11">
        <f t="shared" si="134"/>
        <v>69.353299043982503</v>
      </c>
      <c r="H173" s="11">
        <f t="shared" si="134"/>
        <v>985.15</v>
      </c>
      <c r="I173" s="11">
        <f t="shared" si="134"/>
        <v>660.18</v>
      </c>
      <c r="J173" s="13">
        <f t="shared" si="134"/>
        <v>418.59</v>
      </c>
      <c r="K173" s="13">
        <f t="shared" si="134"/>
        <v>313.36</v>
      </c>
      <c r="L173" s="11">
        <f t="shared" si="134"/>
        <v>175.02</v>
      </c>
      <c r="M173" s="11">
        <f t="shared" si="134"/>
        <v>0</v>
      </c>
      <c r="N173" s="11">
        <f t="shared" si="134"/>
        <v>537.54</v>
      </c>
      <c r="O173" s="11">
        <f t="shared" si="134"/>
        <v>0</v>
      </c>
      <c r="P173" s="11">
        <f t="shared" si="134"/>
        <v>365.3</v>
      </c>
      <c r="Q173" s="11">
        <f t="shared" si="134"/>
        <v>0</v>
      </c>
      <c r="R173" s="11">
        <f t="shared" ref="R173:V173" si="136">R174</f>
        <v>253.05</v>
      </c>
      <c r="S173" s="11">
        <f t="shared" si="136"/>
        <v>0</v>
      </c>
      <c r="T173" s="11">
        <f>T174</f>
        <v>473.65</v>
      </c>
      <c r="U173" s="11">
        <f>U174</f>
        <v>0</v>
      </c>
      <c r="V173" s="11">
        <f t="shared" si="136"/>
        <v>368.04</v>
      </c>
      <c r="W173" s="11">
        <f t="shared" si="135"/>
        <v>0</v>
      </c>
      <c r="X173" s="11">
        <f t="shared" si="135"/>
        <v>159.12200000000001</v>
      </c>
      <c r="Y173" s="11">
        <f t="shared" si="135"/>
        <v>0</v>
      </c>
      <c r="Z173" s="11">
        <f t="shared" si="135"/>
        <v>376.70100000000002</v>
      </c>
      <c r="AA173" s="11">
        <f t="shared" si="135"/>
        <v>0</v>
      </c>
      <c r="AB173" s="11">
        <f t="shared" si="135"/>
        <v>198.38</v>
      </c>
      <c r="AC173" s="11">
        <f t="shared" si="135"/>
        <v>0</v>
      </c>
      <c r="AD173" s="11">
        <f t="shared" si="135"/>
        <v>510.27</v>
      </c>
      <c r="AE173" s="11">
        <f t="shared" si="135"/>
        <v>0</v>
      </c>
      <c r="AF173" s="28"/>
    </row>
    <row r="174" spans="1:32" s="6" customFormat="1" ht="18.75">
      <c r="A174" s="5" t="s">
        <v>4</v>
      </c>
      <c r="B174" s="24">
        <f>SUM(B175:B178)</f>
        <v>4820.8130000000001</v>
      </c>
      <c r="C174" s="25">
        <f>SUM(C175:C178)</f>
        <v>1403.74</v>
      </c>
      <c r="D174" s="25">
        <f>SUM(D175:D178)</f>
        <v>973.54</v>
      </c>
      <c r="E174" s="25">
        <f>SUM(E175:E178)</f>
        <v>973.54</v>
      </c>
      <c r="F174" s="17">
        <f>E174/B174*100</f>
        <v>20.194519057262745</v>
      </c>
      <c r="G174" s="17">
        <f>E174/C174*100</f>
        <v>69.353299043982503</v>
      </c>
      <c r="H174" s="17">
        <f t="shared" ref="H174:AD174" si="137">H175+H176</f>
        <v>985.15</v>
      </c>
      <c r="I174" s="17">
        <f t="shared" si="137"/>
        <v>660.18</v>
      </c>
      <c r="J174" s="18">
        <f t="shared" si="137"/>
        <v>418.59</v>
      </c>
      <c r="K174" s="18">
        <f t="shared" si="137"/>
        <v>313.36</v>
      </c>
      <c r="L174" s="25">
        <f t="shared" si="137"/>
        <v>175.02</v>
      </c>
      <c r="M174" s="25">
        <f t="shared" si="137"/>
        <v>0</v>
      </c>
      <c r="N174" s="26">
        <f t="shared" si="137"/>
        <v>537.54</v>
      </c>
      <c r="O174" s="26">
        <f t="shared" si="137"/>
        <v>0</v>
      </c>
      <c r="P174" s="17">
        <f t="shared" si="137"/>
        <v>365.3</v>
      </c>
      <c r="Q174" s="17">
        <f t="shared" si="137"/>
        <v>0</v>
      </c>
      <c r="R174" s="17">
        <f t="shared" si="137"/>
        <v>253.05</v>
      </c>
      <c r="S174" s="17">
        <f t="shared" si="137"/>
        <v>0</v>
      </c>
      <c r="T174" s="17">
        <f t="shared" si="137"/>
        <v>473.65</v>
      </c>
      <c r="U174" s="17">
        <f t="shared" si="137"/>
        <v>0</v>
      </c>
      <c r="V174" s="17">
        <f t="shared" si="137"/>
        <v>368.04</v>
      </c>
      <c r="W174" s="17">
        <f t="shared" si="137"/>
        <v>0</v>
      </c>
      <c r="X174" s="17">
        <f t="shared" si="137"/>
        <v>159.12200000000001</v>
      </c>
      <c r="Y174" s="17">
        <f t="shared" si="137"/>
        <v>0</v>
      </c>
      <c r="Z174" s="17">
        <f t="shared" si="137"/>
        <v>376.70100000000002</v>
      </c>
      <c r="AA174" s="17">
        <f t="shared" si="137"/>
        <v>0</v>
      </c>
      <c r="AB174" s="17">
        <f t="shared" si="137"/>
        <v>198.38</v>
      </c>
      <c r="AC174" s="17">
        <f t="shared" si="137"/>
        <v>0</v>
      </c>
      <c r="AD174" s="17">
        <f t="shared" si="137"/>
        <v>510.27</v>
      </c>
      <c r="AE174" s="29"/>
      <c r="AF174" s="29"/>
    </row>
    <row r="175" spans="1:32" s="6" customFormat="1" ht="18.75">
      <c r="A175" s="45" t="s">
        <v>5</v>
      </c>
      <c r="B175" s="24">
        <f>H175+J175+L175+N175+P175+R175+T175+V175+X175+Z175+AB175+AD175</f>
        <v>0</v>
      </c>
      <c r="C175" s="17">
        <f>H175+J175+L175+N175+P175+R175+T175+V175+X175+Z175+AB175</f>
        <v>0</v>
      </c>
      <c r="D175" s="17">
        <f>E175</f>
        <v>0</v>
      </c>
      <c r="E175" s="17">
        <f>I175+K175+M175+O175+Q175+S175+U175+W175+Y175+AA175+AC175+AE98</f>
        <v>0</v>
      </c>
      <c r="F175" s="17"/>
      <c r="G175" s="17"/>
      <c r="H175" s="17"/>
      <c r="I175" s="17"/>
      <c r="J175" s="18"/>
      <c r="K175" s="18"/>
      <c r="L175" s="25"/>
      <c r="M175" s="25"/>
      <c r="N175" s="26"/>
      <c r="O175" s="26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57"/>
      <c r="AF175" s="29"/>
    </row>
    <row r="176" spans="1:32" s="6" customFormat="1" ht="18.75">
      <c r="A176" s="45" t="s">
        <v>6</v>
      </c>
      <c r="B176" s="24">
        <f>H176+J176+L176+N176+P176+R176+T176+V176+X176+Z176+AB176+AD176</f>
        <v>4820.8130000000001</v>
      </c>
      <c r="C176" s="17">
        <f>H176+J176</f>
        <v>1403.74</v>
      </c>
      <c r="D176" s="17">
        <f>E176</f>
        <v>973.54</v>
      </c>
      <c r="E176" s="17">
        <f>I176+K176+M176+O176+Q176+S176+U176+W176+Y176+AA176+AC176+AE99</f>
        <v>973.54</v>
      </c>
      <c r="F176" s="17">
        <f>E176/B176*100</f>
        <v>20.194519057262745</v>
      </c>
      <c r="G176" s="17">
        <f>E176/C176*100</f>
        <v>69.353299043982503</v>
      </c>
      <c r="H176" s="17">
        <v>985.15</v>
      </c>
      <c r="I176" s="17">
        <v>660.18</v>
      </c>
      <c r="J176" s="18">
        <v>418.59</v>
      </c>
      <c r="K176" s="18">
        <v>313.36</v>
      </c>
      <c r="L176" s="25">
        <v>175.02</v>
      </c>
      <c r="M176" s="25"/>
      <c r="N176" s="26">
        <v>537.54</v>
      </c>
      <c r="O176" s="26"/>
      <c r="P176" s="17">
        <v>365.3</v>
      </c>
      <c r="Q176" s="17"/>
      <c r="R176" s="17">
        <v>253.05</v>
      </c>
      <c r="S176" s="17"/>
      <c r="T176" s="17">
        <v>473.65</v>
      </c>
      <c r="U176" s="17"/>
      <c r="V176" s="17">
        <v>368.04</v>
      </c>
      <c r="W176" s="17"/>
      <c r="X176" s="17">
        <v>159.12200000000001</v>
      </c>
      <c r="Y176" s="17"/>
      <c r="Z176" s="17">
        <v>376.70100000000002</v>
      </c>
      <c r="AA176" s="17"/>
      <c r="AB176" s="17">
        <v>198.38</v>
      </c>
      <c r="AC176" s="17"/>
      <c r="AD176" s="17">
        <v>510.27</v>
      </c>
      <c r="AE176" s="29"/>
      <c r="AF176" s="29"/>
    </row>
    <row r="177" spans="1:44" s="6" customFormat="1" ht="18.75">
      <c r="A177" s="45" t="s">
        <v>7</v>
      </c>
      <c r="B177" s="24">
        <f>H177+J177+L177+N177+P177+R177+T177+V177+X177+Z177+AB177+AD177</f>
        <v>0</v>
      </c>
      <c r="C177" s="17"/>
      <c r="D177" s="17"/>
      <c r="E177" s="17">
        <f>I177+K177+M177+O177+Q177+S177+U177+W177+Y177+AA177+AC177+AE100</f>
        <v>0</v>
      </c>
      <c r="F177" s="2"/>
      <c r="G177" s="2"/>
      <c r="H177" s="2"/>
      <c r="I177" s="2"/>
      <c r="J177" s="3"/>
      <c r="K177" s="3"/>
      <c r="L177" s="53"/>
      <c r="M177" s="53"/>
      <c r="N177" s="4"/>
      <c r="O177" s="4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57"/>
      <c r="AF177" s="29"/>
    </row>
    <row r="178" spans="1:44" s="6" customFormat="1" ht="18.75">
      <c r="A178" s="45" t="s">
        <v>8</v>
      </c>
      <c r="B178" s="24">
        <f>H178+J178+L178+N178+P178+R178+T178+V178+X178+Z178+AB178+AD178</f>
        <v>0</v>
      </c>
      <c r="C178" s="17"/>
      <c r="D178" s="17"/>
      <c r="E178" s="17">
        <f>I178+K178+M178+O178+Q178+S178+U178+W178+Y178+AA178+AC178+AE101</f>
        <v>0</v>
      </c>
      <c r="F178" s="2"/>
      <c r="G178" s="2"/>
      <c r="H178" s="2"/>
      <c r="I178" s="2"/>
      <c r="J178" s="3"/>
      <c r="K178" s="3"/>
      <c r="L178" s="53"/>
      <c r="M178" s="53"/>
      <c r="N178" s="4"/>
      <c r="O178" s="4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57"/>
      <c r="AF178" s="29"/>
    </row>
    <row r="179" spans="1:44" s="6" customFormat="1" ht="18.75">
      <c r="A179" s="5" t="s">
        <v>44</v>
      </c>
      <c r="B179" s="8">
        <f>B7+B128+B152</f>
        <v>222556.90800000002</v>
      </c>
      <c r="C179" s="8">
        <f t="shared" ref="C179:E179" si="138">C7+C128+C152</f>
        <v>32472.980000000003</v>
      </c>
      <c r="D179" s="8">
        <f t="shared" si="138"/>
        <v>26613.22</v>
      </c>
      <c r="E179" s="8">
        <f t="shared" si="138"/>
        <v>26613.22</v>
      </c>
      <c r="F179" s="2">
        <f>E179/B179*100</f>
        <v>11.957939315008815</v>
      </c>
      <c r="G179" s="2">
        <f>E179/C179*100</f>
        <v>81.954966867839047</v>
      </c>
      <c r="H179" s="2">
        <f t="shared" ref="H179:N179" si="139">H7+H128+H152</f>
        <v>12664.206999999999</v>
      </c>
      <c r="I179" s="2">
        <f t="shared" si="139"/>
        <v>8147.8799999999992</v>
      </c>
      <c r="J179" s="3">
        <f t="shared" si="139"/>
        <v>19808.773000000001</v>
      </c>
      <c r="K179" s="3">
        <f t="shared" si="139"/>
        <v>18465.34</v>
      </c>
      <c r="L179" s="2">
        <f t="shared" si="139"/>
        <v>16269.770999999999</v>
      </c>
      <c r="M179" s="2">
        <f t="shared" si="139"/>
        <v>0</v>
      </c>
      <c r="N179" s="4">
        <f t="shared" si="139"/>
        <v>22230.888000000003</v>
      </c>
      <c r="O179" s="4">
        <f>O180+O181+O182+O183</f>
        <v>0</v>
      </c>
      <c r="P179" s="2">
        <f t="shared" ref="P179:AE179" si="140">P7+P128+P152</f>
        <v>20416.249</v>
      </c>
      <c r="Q179" s="2">
        <f t="shared" si="140"/>
        <v>0</v>
      </c>
      <c r="R179" s="2">
        <f t="shared" si="140"/>
        <v>18474.954999999998</v>
      </c>
      <c r="S179" s="2">
        <f t="shared" si="140"/>
        <v>0</v>
      </c>
      <c r="T179" s="2">
        <f t="shared" si="140"/>
        <v>21829.132000000001</v>
      </c>
      <c r="U179" s="2">
        <f t="shared" si="140"/>
        <v>0</v>
      </c>
      <c r="V179" s="2">
        <f t="shared" si="140"/>
        <v>18204.773999999998</v>
      </c>
      <c r="W179" s="2">
        <f t="shared" si="140"/>
        <v>0</v>
      </c>
      <c r="X179" s="2">
        <f t="shared" si="140"/>
        <v>15934.034</v>
      </c>
      <c r="Y179" s="2">
        <f t="shared" si="140"/>
        <v>0</v>
      </c>
      <c r="Z179" s="2">
        <f t="shared" si="140"/>
        <v>19848.938999999998</v>
      </c>
      <c r="AA179" s="2">
        <f t="shared" si="140"/>
        <v>0</v>
      </c>
      <c r="AB179" s="2">
        <f t="shared" si="140"/>
        <v>14955.289000000001</v>
      </c>
      <c r="AC179" s="2">
        <f t="shared" si="140"/>
        <v>0</v>
      </c>
      <c r="AD179" s="2">
        <f t="shared" si="140"/>
        <v>21919.837</v>
      </c>
      <c r="AE179" s="2">
        <f t="shared" si="140"/>
        <v>0</v>
      </c>
      <c r="AF179" s="29"/>
      <c r="AG179" s="62">
        <f>AD179+AB179+Z179+X179+V179+T179+R179+P179+N179+L179+J179+H179</f>
        <v>222556.848</v>
      </c>
    </row>
    <row r="180" spans="1:44" s="6" customFormat="1" ht="18.75">
      <c r="A180" s="45" t="s">
        <v>5</v>
      </c>
      <c r="B180" s="12">
        <f>B148+B104+B66+B60+B42+B30+B24+B18+B12+B72+B78+B36</f>
        <v>14966.899999999998</v>
      </c>
      <c r="C180" s="12">
        <f t="shared" ref="C180:D180" si="141">C148+C104+C66+C60+C42+C30+C24+C18+C12+C72+C78+C36</f>
        <v>1428.12</v>
      </c>
      <c r="D180" s="12">
        <f t="shared" si="141"/>
        <v>1349.7</v>
      </c>
      <c r="E180" s="12">
        <f>E148+E104+E66+E60+E42+E30+E24+E18+E12+E72+E78+E36</f>
        <v>1349.7</v>
      </c>
      <c r="F180" s="17">
        <f>E180/B180*100</f>
        <v>9.0178994982260861</v>
      </c>
      <c r="G180" s="17">
        <f>E180/C180*100</f>
        <v>94.508864801277213</v>
      </c>
      <c r="H180" s="12">
        <f>H148+H104+H66+H60+H42+H30+H24+H18+H12+H72+H78+H36</f>
        <v>310.7</v>
      </c>
      <c r="I180" s="12">
        <f t="shared" ref="I180:AE180" si="142">I148+I104+I66+I60+I42+I30+I24+I18+I12+I72+I78+I36</f>
        <v>19</v>
      </c>
      <c r="J180" s="13">
        <f>J148+J104+J66+J60+J42+J30+J24+J18+J12+J72+J78+J36</f>
        <v>1117.4199999999998</v>
      </c>
      <c r="K180" s="13">
        <f t="shared" si="142"/>
        <v>1330.7</v>
      </c>
      <c r="L180" s="12">
        <f t="shared" si="142"/>
        <v>1192.4199999999998</v>
      </c>
      <c r="M180" s="12">
        <f t="shared" si="142"/>
        <v>0</v>
      </c>
      <c r="N180" s="12">
        <f t="shared" si="142"/>
        <v>1629.9199999999996</v>
      </c>
      <c r="O180" s="12">
        <f t="shared" si="142"/>
        <v>0</v>
      </c>
      <c r="P180" s="12">
        <f t="shared" si="142"/>
        <v>1212.1199999999999</v>
      </c>
      <c r="Q180" s="12">
        <f t="shared" si="142"/>
        <v>0</v>
      </c>
      <c r="R180" s="12">
        <f t="shared" si="142"/>
        <v>1265.82</v>
      </c>
      <c r="S180" s="12">
        <f t="shared" si="142"/>
        <v>0</v>
      </c>
      <c r="T180" s="12">
        <f t="shared" si="142"/>
        <v>1212.1199999999999</v>
      </c>
      <c r="U180" s="12">
        <f t="shared" si="142"/>
        <v>0</v>
      </c>
      <c r="V180" s="12">
        <f t="shared" si="142"/>
        <v>1214.6199999999999</v>
      </c>
      <c r="W180" s="12">
        <f t="shared" si="142"/>
        <v>0</v>
      </c>
      <c r="X180" s="12">
        <f t="shared" si="142"/>
        <v>1212.1199999999999</v>
      </c>
      <c r="Y180" s="12">
        <f t="shared" si="142"/>
        <v>0</v>
      </c>
      <c r="Z180" s="12">
        <f t="shared" si="142"/>
        <v>1212.0999999999999</v>
      </c>
      <c r="AA180" s="12">
        <f t="shared" si="142"/>
        <v>0</v>
      </c>
      <c r="AB180" s="12">
        <f t="shared" si="142"/>
        <v>1212.0999999999999</v>
      </c>
      <c r="AC180" s="12">
        <f t="shared" si="142"/>
        <v>0</v>
      </c>
      <c r="AD180" s="12">
        <f t="shared" si="142"/>
        <v>2175.4399999999996</v>
      </c>
      <c r="AE180" s="12">
        <f t="shared" si="142"/>
        <v>0</v>
      </c>
      <c r="AF180" s="29"/>
    </row>
    <row r="181" spans="1:44" s="6" customFormat="1" ht="18.75">
      <c r="A181" s="45" t="s">
        <v>6</v>
      </c>
      <c r="B181" s="12">
        <f>B176+B169+B163+B157+B149+B143+B138+B133+B125+B119+B113+B105+B99+B93+B87+B61+B55+B43+B31+B25+B19+B13+B73+B79+B37</f>
        <v>202573.30800000005</v>
      </c>
      <c r="C181" s="12">
        <f t="shared" ref="C181:E181" si="143">C176+C169+C163+C157+C149+C143+C138+C133+C125+C119+C113+C105+C99+C93+C87+C61+C55+C43+C31+C25+C19+C13+C73+C79+C37</f>
        <v>31044.859999999993</v>
      </c>
      <c r="D181" s="12">
        <f t="shared" si="143"/>
        <v>25263.519999999997</v>
      </c>
      <c r="E181" s="12">
        <f t="shared" si="143"/>
        <v>25263.519999999997</v>
      </c>
      <c r="F181" s="17">
        <f>E181/B181*100</f>
        <v>12.471297551205508</v>
      </c>
      <c r="G181" s="17">
        <f>E181/C181*100</f>
        <v>81.377464739734705</v>
      </c>
      <c r="H181" s="12">
        <f t="shared" ref="H181:AE181" si="144">H176+H169+H163+H157+H149+H143+H138+H133+H125+H119+H113+H105+H99+H93+H87+H61+H55+H43+H31+H25+H19+H13+H73+H79+H37</f>
        <v>12353.507000000001</v>
      </c>
      <c r="I181" s="12">
        <f t="shared" si="144"/>
        <v>8128.88</v>
      </c>
      <c r="J181" s="13">
        <f t="shared" si="144"/>
        <v>18691.352999999999</v>
      </c>
      <c r="K181" s="13">
        <f t="shared" si="144"/>
        <v>17134.64</v>
      </c>
      <c r="L181" s="12">
        <f t="shared" si="144"/>
        <v>15497.370999999999</v>
      </c>
      <c r="M181" s="12">
        <f t="shared" si="144"/>
        <v>0</v>
      </c>
      <c r="N181" s="12">
        <f t="shared" si="144"/>
        <v>20181.007999999998</v>
      </c>
      <c r="O181" s="12">
        <f t="shared" si="144"/>
        <v>0</v>
      </c>
      <c r="P181" s="12">
        <f t="shared" si="144"/>
        <v>19204.129000000001</v>
      </c>
      <c r="Q181" s="12">
        <f t="shared" si="144"/>
        <v>0</v>
      </c>
      <c r="R181" s="12">
        <f t="shared" si="144"/>
        <v>17209.135000000002</v>
      </c>
      <c r="S181" s="12">
        <f t="shared" si="144"/>
        <v>0</v>
      </c>
      <c r="T181" s="12">
        <f t="shared" si="144"/>
        <v>20617.012000000002</v>
      </c>
      <c r="U181" s="12">
        <f t="shared" si="144"/>
        <v>0</v>
      </c>
      <c r="V181" s="12">
        <f t="shared" si="144"/>
        <v>11990.153999999999</v>
      </c>
      <c r="W181" s="12">
        <f t="shared" si="144"/>
        <v>0</v>
      </c>
      <c r="X181" s="12">
        <f t="shared" si="144"/>
        <v>14721.914000000001</v>
      </c>
      <c r="Y181" s="12">
        <f t="shared" si="144"/>
        <v>0</v>
      </c>
      <c r="Z181" s="12">
        <f t="shared" si="144"/>
        <v>18620.138999999999</v>
      </c>
      <c r="AA181" s="12">
        <f t="shared" si="144"/>
        <v>0</v>
      </c>
      <c r="AB181" s="12">
        <f t="shared" si="144"/>
        <v>13743.189</v>
      </c>
      <c r="AC181" s="12">
        <f t="shared" si="144"/>
        <v>0</v>
      </c>
      <c r="AD181" s="12">
        <f t="shared" si="144"/>
        <v>19744.397000000001</v>
      </c>
      <c r="AE181" s="12">
        <f t="shared" si="144"/>
        <v>0</v>
      </c>
      <c r="AF181" s="29"/>
    </row>
    <row r="182" spans="1:44" s="6" customFormat="1" ht="18.75">
      <c r="A182" s="45" t="s">
        <v>7</v>
      </c>
      <c r="B182" s="12">
        <f>B50</f>
        <v>16.7</v>
      </c>
      <c r="C182" s="12">
        <f t="shared" ref="C182:E182" si="145">C50</f>
        <v>0</v>
      </c>
      <c r="D182" s="12">
        <f t="shared" si="145"/>
        <v>0</v>
      </c>
      <c r="E182" s="12">
        <f t="shared" si="145"/>
        <v>0</v>
      </c>
      <c r="F182" s="2"/>
      <c r="G182" s="2"/>
      <c r="H182" s="12">
        <f t="shared" ref="H182:AE182" si="146">H50</f>
        <v>0</v>
      </c>
      <c r="I182" s="12">
        <f t="shared" si="146"/>
        <v>0</v>
      </c>
      <c r="J182" s="13">
        <f t="shared" si="146"/>
        <v>0</v>
      </c>
      <c r="K182" s="13">
        <f t="shared" si="146"/>
        <v>0</v>
      </c>
      <c r="L182" s="12">
        <f t="shared" si="146"/>
        <v>0</v>
      </c>
      <c r="M182" s="12">
        <f t="shared" si="146"/>
        <v>0</v>
      </c>
      <c r="N182" s="12">
        <f t="shared" si="146"/>
        <v>0</v>
      </c>
      <c r="O182" s="12">
        <f t="shared" si="146"/>
        <v>0</v>
      </c>
      <c r="P182" s="12">
        <f t="shared" si="146"/>
        <v>0</v>
      </c>
      <c r="Q182" s="12">
        <f t="shared" si="146"/>
        <v>0</v>
      </c>
      <c r="R182" s="12">
        <f t="shared" si="146"/>
        <v>0</v>
      </c>
      <c r="S182" s="12">
        <f t="shared" si="146"/>
        <v>0</v>
      </c>
      <c r="T182" s="12">
        <f t="shared" si="146"/>
        <v>0</v>
      </c>
      <c r="U182" s="12">
        <f t="shared" si="146"/>
        <v>0</v>
      </c>
      <c r="V182" s="12">
        <f t="shared" si="146"/>
        <v>0</v>
      </c>
      <c r="W182" s="12">
        <f t="shared" si="146"/>
        <v>0</v>
      </c>
      <c r="X182" s="12">
        <f t="shared" si="146"/>
        <v>0</v>
      </c>
      <c r="Y182" s="12">
        <f t="shared" si="146"/>
        <v>0</v>
      </c>
      <c r="Z182" s="12">
        <f t="shared" si="146"/>
        <v>16.7</v>
      </c>
      <c r="AA182" s="12">
        <f t="shared" si="146"/>
        <v>0</v>
      </c>
      <c r="AB182" s="12">
        <f t="shared" si="146"/>
        <v>0</v>
      </c>
      <c r="AC182" s="12">
        <f t="shared" si="146"/>
        <v>0</v>
      </c>
      <c r="AD182" s="12">
        <f t="shared" si="146"/>
        <v>0</v>
      </c>
      <c r="AE182" s="12">
        <f t="shared" si="146"/>
        <v>0</v>
      </c>
      <c r="AF182" s="29"/>
    </row>
    <row r="183" spans="1:44" s="6" customFormat="1" ht="18.75">
      <c r="A183" s="45" t="s">
        <v>8</v>
      </c>
      <c r="B183" s="17">
        <f>B178+B171+B165+B159+B151+B145+B140+B135+B127+B121+B115+B107+B101+B95+B89+B69+B63+B57+B51+B45+B33+B27+B21+B15</f>
        <v>5000</v>
      </c>
      <c r="C183" s="17">
        <f t="shared" ref="C183:E183" si="147">C178+C171+C165+C159+C151+C145+C140+C135+C127+C121+C115+C107+C101+C95+C89+C69+C63+C57+C51+C45+C33+C27+C21+C15</f>
        <v>0</v>
      </c>
      <c r="D183" s="17">
        <f t="shared" si="147"/>
        <v>0</v>
      </c>
      <c r="E183" s="17">
        <f t="shared" si="147"/>
        <v>0</v>
      </c>
      <c r="F183" s="17"/>
      <c r="G183" s="17"/>
      <c r="H183" s="17">
        <f t="shared" ref="H183:AE183" si="148">H178+H171+H165+H159+H151+H145+H140+H135+H127+H121+H115+H107+H101+H95+H89+H69+H63+H57+H51+H45+H33+H27+H21+H15</f>
        <v>0</v>
      </c>
      <c r="I183" s="17">
        <f t="shared" si="148"/>
        <v>0</v>
      </c>
      <c r="J183" s="18">
        <f t="shared" si="148"/>
        <v>0</v>
      </c>
      <c r="K183" s="18">
        <f t="shared" si="148"/>
        <v>0</v>
      </c>
      <c r="L183" s="17">
        <f t="shared" si="148"/>
        <v>0</v>
      </c>
      <c r="M183" s="17">
        <f t="shared" si="148"/>
        <v>0</v>
      </c>
      <c r="N183" s="17">
        <f t="shared" si="148"/>
        <v>0</v>
      </c>
      <c r="O183" s="17">
        <f t="shared" si="148"/>
        <v>0</v>
      </c>
      <c r="P183" s="17">
        <f t="shared" si="148"/>
        <v>0</v>
      </c>
      <c r="Q183" s="17">
        <f t="shared" si="148"/>
        <v>0</v>
      </c>
      <c r="R183" s="17">
        <f t="shared" si="148"/>
        <v>0</v>
      </c>
      <c r="S183" s="17">
        <f t="shared" si="148"/>
        <v>0</v>
      </c>
      <c r="T183" s="17">
        <f t="shared" si="148"/>
        <v>0</v>
      </c>
      <c r="U183" s="17">
        <f t="shared" si="148"/>
        <v>0</v>
      </c>
      <c r="V183" s="17">
        <f t="shared" si="148"/>
        <v>5000</v>
      </c>
      <c r="W183" s="17">
        <f t="shared" si="148"/>
        <v>0</v>
      </c>
      <c r="X183" s="17">
        <f t="shared" si="148"/>
        <v>0</v>
      </c>
      <c r="Y183" s="17">
        <f t="shared" si="148"/>
        <v>0</v>
      </c>
      <c r="Z183" s="17">
        <f t="shared" si="148"/>
        <v>0</v>
      </c>
      <c r="AA183" s="17">
        <f t="shared" si="148"/>
        <v>0</v>
      </c>
      <c r="AB183" s="17">
        <f t="shared" si="148"/>
        <v>0</v>
      </c>
      <c r="AC183" s="17">
        <f t="shared" si="148"/>
        <v>0</v>
      </c>
      <c r="AD183" s="17">
        <f t="shared" si="148"/>
        <v>0</v>
      </c>
      <c r="AE183" s="17">
        <f t="shared" si="148"/>
        <v>0</v>
      </c>
      <c r="AF183" s="29"/>
    </row>
    <row r="185" spans="1:44" s="77" customFormat="1" ht="49.5" customHeight="1">
      <c r="A185" s="73"/>
      <c r="B185" s="74" t="s">
        <v>70</v>
      </c>
      <c r="C185" s="74"/>
      <c r="D185" s="74"/>
      <c r="E185" s="74"/>
      <c r="F185" s="74"/>
      <c r="G185" s="74"/>
      <c r="H185" s="74"/>
      <c r="I185" s="74"/>
      <c r="J185" s="75"/>
      <c r="K185" s="75"/>
      <c r="L185" s="75"/>
      <c r="M185" s="75"/>
      <c r="N185" s="75"/>
      <c r="O185" s="75"/>
      <c r="P185" s="75"/>
      <c r="Q185" s="76"/>
      <c r="R185" s="75"/>
      <c r="S185" s="75"/>
      <c r="AC185" s="78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38"/>
      <c r="AR185" s="73"/>
    </row>
    <row r="186" spans="1:44" s="77" customFormat="1" ht="25.5" customHeight="1">
      <c r="A186" s="73"/>
      <c r="B186" s="74" t="s">
        <v>69</v>
      </c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38"/>
      <c r="AR186" s="73"/>
    </row>
  </sheetData>
  <mergeCells count="22">
    <mergeCell ref="B186:Z186"/>
    <mergeCell ref="C1:C2"/>
    <mergeCell ref="D1:D2"/>
    <mergeCell ref="E1:E2"/>
    <mergeCell ref="F1:G1"/>
    <mergeCell ref="B185:I185"/>
    <mergeCell ref="AF1:AF2"/>
    <mergeCell ref="A5:AF5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1:A2"/>
    <mergeCell ref="B1:B2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IlibaevaOA</cp:lastModifiedBy>
  <cp:lastPrinted>2015-03-19T09:02:05Z</cp:lastPrinted>
  <dcterms:created xsi:type="dcterms:W3CDTF">2015-03-18T10:06:26Z</dcterms:created>
  <dcterms:modified xsi:type="dcterms:W3CDTF">2015-03-19T09:06:33Z</dcterms:modified>
</cp:coreProperties>
</file>